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7995" tabRatio="809"/>
  </bookViews>
  <sheets>
    <sheet name="Reseña finca" sheetId="1" r:id="rId1"/>
    <sheet name="Objetivo de Producción" sheetId="22" r:id="rId2"/>
    <sheet name="Desempeño Reproductivo" sheetId="13" r:id="rId3"/>
    <sheet name="Regimen de lluvias" sheetId="23" r:id="rId4"/>
    <sheet name="Regimen de Partos" sheetId="24" r:id="rId5"/>
    <sheet name="LLuvias Vs Partos" sheetId="25" r:id="rId6"/>
    <sheet name="LLuvias Vs Concepciones" sheetId="26" r:id="rId7"/>
    <sheet name="Caracterizacion actual " sheetId="16" r:id="rId8"/>
    <sheet name="Caracterizacion Deseada" sheetId="27" r:id="rId9"/>
    <sheet name="Analisis conveniencia" sheetId="18" r:id="rId10"/>
    <sheet name="Graf Analis Conveniencia" sheetId="19" r:id="rId11"/>
    <sheet name="Análisis Estrategico" sheetId="28" r:id="rId12"/>
    <sheet name="Matriz de Jerarquización" sheetId="21" r:id="rId13"/>
    <sheet name="Definición de Protocolo" sheetId="31" r:id="rId14"/>
    <sheet name="Programación Fechas" sheetId="30" r:id="rId15"/>
    <sheet name="Protocolo operativo" sheetId="29" r:id="rId16"/>
    <sheet name="Plan de trabajo" sheetId="20" r:id="rId17"/>
  </sheets>
  <calcPr calcId="125725"/>
</workbook>
</file>

<file path=xl/calcChain.xml><?xml version="1.0" encoding="utf-8"?>
<calcChain xmlns="http://schemas.openxmlformats.org/spreadsheetml/2006/main">
  <c r="E15" i="18"/>
  <c r="D15"/>
  <c r="F9" i="30"/>
  <c r="G9"/>
  <c r="H9"/>
  <c r="I9"/>
  <c r="J9"/>
  <c r="K9"/>
  <c r="L9"/>
  <c r="M9"/>
  <c r="E9"/>
  <c r="D9"/>
  <c r="C9"/>
  <c r="B9"/>
  <c r="C7"/>
  <c r="D7"/>
  <c r="E7"/>
  <c r="F7"/>
  <c r="G7"/>
  <c r="H7"/>
  <c r="I7"/>
  <c r="J7"/>
  <c r="K7"/>
  <c r="L7"/>
  <c r="M7"/>
  <c r="B7"/>
  <c r="G8" i="26"/>
  <c r="H8"/>
  <c r="I8"/>
  <c r="J8"/>
  <c r="K8"/>
  <c r="L8"/>
  <c r="M8"/>
  <c r="N8"/>
  <c r="F8"/>
  <c r="N7"/>
  <c r="M7"/>
  <c r="L7"/>
  <c r="K7"/>
  <c r="J7"/>
  <c r="I7"/>
  <c r="H7"/>
  <c r="G7"/>
  <c r="F7"/>
  <c r="E7"/>
  <c r="D7"/>
  <c r="C7"/>
  <c r="B7"/>
  <c r="C8" i="25"/>
  <c r="D8"/>
  <c r="E8"/>
  <c r="F8"/>
  <c r="G8"/>
  <c r="H8"/>
  <c r="I8"/>
  <c r="J8"/>
  <c r="K8"/>
  <c r="L8"/>
  <c r="C8" i="26" s="1"/>
  <c r="M8" i="25"/>
  <c r="D8" i="26" s="1"/>
  <c r="N8" i="25"/>
  <c r="E8" i="26" s="1"/>
  <c r="B8" i="25"/>
  <c r="C7"/>
  <c r="D7"/>
  <c r="E7"/>
  <c r="F7"/>
  <c r="G7"/>
  <c r="H7"/>
  <c r="I7"/>
  <c r="J7"/>
  <c r="K7"/>
  <c r="L7"/>
  <c r="M7"/>
  <c r="N7"/>
  <c r="B7"/>
  <c r="G3" i="13"/>
  <c r="C4" i="22"/>
  <c r="L14" i="13"/>
  <c r="J14"/>
  <c r="E10"/>
  <c r="H14"/>
  <c r="C14"/>
  <c r="K10" l="1"/>
  <c r="H6" s="1"/>
</calcChain>
</file>

<file path=xl/sharedStrings.xml><?xml version="1.0" encoding="utf-8"?>
<sst xmlns="http://schemas.openxmlformats.org/spreadsheetml/2006/main" count="356" uniqueCount="223">
  <si>
    <t>Ubicación</t>
  </si>
  <si>
    <t>Propietario</t>
  </si>
  <si>
    <t>Area</t>
  </si>
  <si>
    <t>Geoposicionamiento</t>
  </si>
  <si>
    <t>Teléfono</t>
  </si>
  <si>
    <t>e-mail</t>
  </si>
  <si>
    <t>Nombre Ganadería</t>
  </si>
  <si>
    <t>Ganadería:</t>
  </si>
  <si>
    <t>Inv. Prom Hembras</t>
  </si>
  <si>
    <t>Novillas</t>
  </si>
  <si>
    <t>Vacas</t>
  </si>
  <si>
    <t>Partos Novillas</t>
  </si>
  <si>
    <t>Partos Vacas</t>
  </si>
  <si>
    <t>Monta continua</t>
  </si>
  <si>
    <t>Lluvias</t>
  </si>
  <si>
    <t>Bi-modal</t>
  </si>
  <si>
    <t>Mono-modal</t>
  </si>
  <si>
    <t>Pico de concepciones</t>
  </si>
  <si>
    <t>Pico de partos</t>
  </si>
  <si>
    <t>Partos continuos</t>
  </si>
  <si>
    <t>Mono-Modal</t>
  </si>
  <si>
    <t>Continuo</t>
  </si>
  <si>
    <t>Comportamiento Reproductivo</t>
  </si>
  <si>
    <t>Monta estacional</t>
  </si>
  <si>
    <t>Sobre el mercado</t>
  </si>
  <si>
    <t>Sobre costos de Alimentación</t>
  </si>
  <si>
    <t>Sobre la salud</t>
  </si>
  <si>
    <t>Sobre el potencial genético</t>
  </si>
  <si>
    <t>Sobre la Producción</t>
  </si>
  <si>
    <t>Sobre las utilidades</t>
  </si>
  <si>
    <t>Sobre la fertilidad del ganado</t>
  </si>
  <si>
    <t>Efecto de</t>
  </si>
  <si>
    <t>Total</t>
  </si>
  <si>
    <t>Punto Crítico</t>
  </si>
  <si>
    <t>Tareas</t>
  </si>
  <si>
    <t>Indicador</t>
  </si>
  <si>
    <t>Meta</t>
  </si>
  <si>
    <t>Responsable</t>
  </si>
  <si>
    <t>Fecha</t>
  </si>
  <si>
    <t>Orden</t>
  </si>
  <si>
    <t>Asunto</t>
  </si>
  <si>
    <t>Asistente técnico</t>
  </si>
  <si>
    <t>Datos generales Sistema  Monta Estacional FEDEGAN</t>
  </si>
  <si>
    <t>Ejemplo</t>
  </si>
  <si>
    <t>Cantidad</t>
  </si>
  <si>
    <t>Unidad</t>
  </si>
  <si>
    <t>Producto</t>
  </si>
  <si>
    <t xml:space="preserve">Arbol de Productividad de la Reproducción </t>
  </si>
  <si>
    <t>Finca:</t>
  </si>
  <si>
    <t>Inventario Novillas Vientre</t>
  </si>
  <si>
    <t>Inventario Vacas</t>
  </si>
  <si>
    <t>Partos/Hembra/año</t>
  </si>
  <si>
    <t>Partos Total</t>
  </si>
  <si>
    <t>Partos/Vaca/año</t>
  </si>
  <si>
    <t>Partos /Novilla/año</t>
  </si>
  <si>
    <t>Meses de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</si>
  <si>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</si>
  <si>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</si>
  <si>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</si>
  <si>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</si>
  <si>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</si>
  <si>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</si>
  <si>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</si>
  <si>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</si>
  <si>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</si>
  <si>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</si>
  <si>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</si>
  <si>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</si>
  <si>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Lluvias/Sequia</t>
  </si>
  <si>
    <t>Lluvia Intensa</t>
  </si>
  <si>
    <t>Sequia</t>
  </si>
  <si>
    <t>Sequia Intensa</t>
  </si>
  <si>
    <t>Valores de referencia</t>
  </si>
  <si>
    <t>Lluvia escasa</t>
  </si>
  <si>
    <t>Partos Observados</t>
  </si>
  <si>
    <t>Moderadamente Partos</t>
  </si>
  <si>
    <t>No hay partos</t>
  </si>
  <si>
    <t xml:space="preserve">Concepciones </t>
  </si>
  <si>
    <t>Comportamiento de Partos</t>
  </si>
  <si>
    <t>Algunos Partos</t>
  </si>
  <si>
    <t>Poco estacional</t>
  </si>
  <si>
    <t>Caracterización del Sistema de Producción</t>
  </si>
  <si>
    <t>ACTUAL</t>
  </si>
  <si>
    <t>DESEADA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</si>
  <si>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Programación de flujo de caja estacional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</si>
  <si>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Genética que responda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</si>
  <si>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Manejo de información, análisis y Gestión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</si>
  <si>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Ganaderías con cultura empresarial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</si>
  <si>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Formación y capacitación del personal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</si>
  <si>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Manejo sanitario preventivo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</si>
  <si>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Personal comprometido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</si>
  <si>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Tener orientación y asistencia técnica de calidad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</si>
  <si>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Tener pastos de buena respuesta a las lluvias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</si>
  <si>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Suelos que respondan a la época de lluvias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</si>
  <si>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Capacidad de observación y experiencia para ajustar la técnica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</si>
  <si>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Definir si es mono o bimodal el clima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</si>
  <si>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Control de procesos de campo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</si>
  <si>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Planificar y Organizar el acceso al mercado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</si>
  <si>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Mejorar parámetros reproductivos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</si>
  <si>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Racionalizar uso del toro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</si>
  <si>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Ajustar la monta al  clima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</si>
  <si>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Mejorar productividad  de la finca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</si>
  <si>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Mejorar peso al destete por temporada de partos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</si>
  <si>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Enfrentar climas adversos o extremos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</si>
  <si>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Aprovechamiento de la oferta forrajera estacional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</si>
  <si>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Mejor estado nutricional de los animales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</si>
  <si>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Disminuye costos veterinarios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</si>
  <si>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Baja mortalidad de crías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</si>
  <si>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Grupos homogéneos para selección genética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</si>
  <si>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Mayor requerimiento de personal por temporadas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</si>
  <si>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Mentalidad tradicionalista del trabajador rural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</si>
  <si>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Bajo nivel freático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</si>
  <si>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Oferta forrajera Estacional</t>
    </r>
  </si>
  <si>
    <t>Problemas  que pudieran surgir al pasarse a sistema estacional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</si>
  <si>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Cambio de estacionalidad climática y sus fechas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</si>
  <si>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Saturación del mercado en pico de producción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</si>
  <si>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Se exige más fertilidad del toro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</si>
  <si>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Se exige más fertilidad de la hembra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</si>
  <si>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Aumento edad al primer parto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</si>
  <si>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Incremento tasa de descarte en vacas</t>
    </r>
  </si>
  <si>
    <t xml:space="preserve"> Fortalezas necesarias</t>
  </si>
  <si>
    <t>Oportunidades que puede aprovechar</t>
  </si>
  <si>
    <t>Problemas que se pudiera tener al arrancar</t>
  </si>
  <si>
    <t>Matriz de Conveniencia</t>
  </si>
  <si>
    <t>Matriz de Jerarquización</t>
  </si>
  <si>
    <t>Toro</t>
  </si>
  <si>
    <t>Inseminación Artificial</t>
  </si>
  <si>
    <t>Palpaciones</t>
  </si>
  <si>
    <t>Sistema de detección de celos</t>
  </si>
  <si>
    <t>Parches</t>
  </si>
  <si>
    <t>Tizas</t>
  </si>
  <si>
    <t>Podometro</t>
  </si>
  <si>
    <t>Toro recelador</t>
  </si>
  <si>
    <t>Observación Operario</t>
  </si>
  <si>
    <t>IATF</t>
  </si>
  <si>
    <t>Embriones</t>
  </si>
  <si>
    <t>Tipo de hembra</t>
  </si>
  <si>
    <t>Vacas y Novillas</t>
  </si>
  <si>
    <t>No de ciclos Estrales Premonta</t>
  </si>
  <si>
    <t>No de ciclos Estrales en la Monta estacional</t>
  </si>
  <si>
    <t>0-21</t>
  </si>
  <si>
    <t>21-42</t>
  </si>
  <si>
    <t>42-63</t>
  </si>
  <si>
    <t>63-84</t>
  </si>
  <si>
    <t>84-105</t>
  </si>
  <si>
    <t>Tiempo en Días</t>
  </si>
  <si>
    <t>(-42) - (-21)</t>
  </si>
  <si>
    <t>(-21) - 0</t>
  </si>
  <si>
    <t>Concepto</t>
  </si>
  <si>
    <t>Posibilidad</t>
  </si>
  <si>
    <t xml:space="preserve">Inicio Periodo de Monta </t>
  </si>
  <si>
    <t>Metodo de Concepción (Componente Macho)</t>
  </si>
  <si>
    <t>Muchos Partos</t>
  </si>
  <si>
    <t>Sobre la administración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</si>
  <si>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Conocimiento de la técnica de Inseminación Artificial y/o toros con alta fertilidad</t>
    </r>
  </si>
  <si>
    <t>Chequeo Andrológico</t>
  </si>
  <si>
    <t>Vacunación Reproductivas</t>
  </si>
  <si>
    <t>Planeación Operativa</t>
  </si>
  <si>
    <t>Protocolo Operativo de Monta Estacional</t>
  </si>
  <si>
    <t>Suplementación</t>
  </si>
  <si>
    <t>Si</t>
  </si>
  <si>
    <t>Conceptos Para Construir el Protocolo Operativo de la Monta Estacional</t>
  </si>
  <si>
    <t>X</t>
  </si>
  <si>
    <t>No</t>
  </si>
  <si>
    <t>Inseminación y Toro</t>
  </si>
  <si>
    <t>IATF y Toro</t>
  </si>
  <si>
    <t>Tabla de Programación de Partos</t>
  </si>
  <si>
    <t>P</t>
  </si>
  <si>
    <t>Temporada de Servicios</t>
  </si>
  <si>
    <t>Partos Programados (P)</t>
  </si>
  <si>
    <t>Termoradas Lluvios o Seca (LL, S)</t>
  </si>
  <si>
    <t>Temporada de Partos</t>
  </si>
  <si>
    <t>Lluvia</t>
  </si>
  <si>
    <t>Seco</t>
  </si>
  <si>
    <t>Monomodal</t>
  </si>
  <si>
    <t>Bimodal</t>
  </si>
  <si>
    <t>Régimen de lluvias</t>
  </si>
  <si>
    <t>Defina el Sistema de Monta Estacional a Implementar</t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</si>
  <si>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Control de procesos de campo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</si>
  <si>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Planificar y Organizar el acceso al mercado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</si>
  <si>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Mejorar parámetros reproductivos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</si>
  <si>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Racionalizar uso del toro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</si>
  <si>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Ajustar la monta al  clima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</si>
  <si>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Mejorar productividad  de la finca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</si>
  <si>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Mejorar peso al destete por temporada de partos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</si>
  <si>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Enfrentar climas adversos o extremos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</si>
  <si>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Aprovechamiento de la oferta forrajera estacional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</si>
  <si>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Mejor estado nutricional de los animales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</si>
  <si>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Disminuye costos veterinarios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</si>
  <si>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Baja mortalidad de crías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</si>
  <si>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Grupos homogéneos para selección genética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</si>
  <si>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Mayor requerimiento de personal por temporadas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</si>
  <si>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Mentalidad tradicionalista del trabajador rural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</si>
  <si>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Bajo nivel freático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</si>
  <si>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Oferta forrajera Estacional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</si>
  <si>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Cambio de estacionalidad climática y sus fechas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</si>
  <si>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Saturación del mercado en pico de producción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</si>
  <si>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Se exige más fertilidad del toro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</si>
  <si>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Se exige más fertilidad de la hembra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</si>
  <si>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Aumento edad al primer parto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</si>
  <si>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Arial"/>
        <family val="2"/>
      </rPr>
      <t>Incremento tasa de descarte en vacas</t>
    </r>
  </si>
  <si>
    <t>·         Mejorar parámetros reproductivos</t>
  </si>
  <si>
    <t>·         Mejorar productividad  de la finca</t>
  </si>
  <si>
    <t>·         Mejorar peso al destete por temporada de partos</t>
  </si>
  <si>
    <t>·         Ajustar la monta al  clima</t>
  </si>
  <si>
    <t>·         Enfrentar climas adversos o extremos</t>
  </si>
  <si>
    <t>·         Control de procesos de campo</t>
  </si>
  <si>
    <t>·         Racionalizar uso del toro</t>
  </si>
  <si>
    <t>·         Planificar y Organizar el acceso al mercado</t>
  </si>
  <si>
    <t>105-126</t>
  </si>
  <si>
    <t>Elegida</t>
  </si>
  <si>
    <t>Costo</t>
  </si>
  <si>
    <t>Sobre contrarrestar el cambio climático</t>
  </si>
  <si>
    <t>Novillos gordos</t>
  </si>
  <si>
    <t>Leche</t>
  </si>
  <si>
    <t>cabezas/año</t>
  </si>
  <si>
    <t>Litros/día</t>
  </si>
  <si>
    <t>Comportamiento de Lluvias /Partos</t>
  </si>
  <si>
    <t>Comportamiento de Lluvias y Concepciones</t>
  </si>
  <si>
    <t>Comportamiento de Lluvias y Sequia</t>
  </si>
  <si>
    <t>Matriz de Evaluación Estratégica</t>
  </si>
  <si>
    <t>Porqué</t>
  </si>
  <si>
    <t>Plan de Trabajo Implementación Monta Estacional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</si>
</sst>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4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0"/>
      <name val="Symbol"/>
      <family val="1"/>
      <charset val="2"/>
    </font>
    <font>
      <sz val="7"/>
      <color theme="0"/>
      <name val="Times New Roman"/>
      <family val="1"/>
    </font>
    <font>
      <sz val="12"/>
      <color theme="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2" fillId="11" borderId="10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" fillId="35" borderId="0" applyNumberFormat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7" fillId="0" borderId="0" xfId="0" applyFont="1"/>
    <xf numFmtId="0" fontId="7" fillId="0" borderId="1" xfId="0" applyFont="1" applyBorder="1"/>
    <xf numFmtId="0" fontId="0" fillId="2" borderId="1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0" fillId="0" borderId="0" xfId="0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36" borderId="1" xfId="0" applyFill="1" applyBorder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24" fillId="3" borderId="0" xfId="0" applyFont="1" applyFill="1" applyAlignment="1">
      <alignment horizontal="right"/>
    </xf>
    <xf numFmtId="43" fontId="0" fillId="38" borderId="1" xfId="1" applyFont="1" applyFill="1" applyBorder="1"/>
    <xf numFmtId="0" fontId="0" fillId="38" borderId="1" xfId="0" applyFill="1" applyBorder="1"/>
    <xf numFmtId="0" fontId="23" fillId="0" borderId="0" xfId="0" applyFont="1"/>
    <xf numFmtId="0" fontId="25" fillId="0" borderId="0" xfId="0" applyFont="1"/>
    <xf numFmtId="0" fontId="25" fillId="0" borderId="1" xfId="0" applyFont="1" applyBorder="1"/>
    <xf numFmtId="0" fontId="0" fillId="3" borderId="0" xfId="0" applyFill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0" fillId="3" borderId="12" xfId="0" applyFill="1" applyBorder="1"/>
    <xf numFmtId="0" fontId="29" fillId="39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justify"/>
    </xf>
    <xf numFmtId="0" fontId="26" fillId="3" borderId="0" xfId="0" applyFont="1" applyFill="1" applyAlignment="1">
      <alignment horizontal="justify"/>
    </xf>
    <xf numFmtId="0" fontId="0" fillId="39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5" fillId="39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30" fillId="0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0" fillId="39" borderId="1" xfId="0" applyFill="1" applyBorder="1"/>
    <xf numFmtId="0" fontId="31" fillId="3" borderId="0" xfId="0" applyFont="1" applyFill="1" applyBorder="1" applyAlignment="1">
      <alignment horizontal="justify"/>
    </xf>
    <xf numFmtId="0" fontId="0" fillId="40" borderId="1" xfId="0" applyFill="1" applyBorder="1" applyAlignment="1">
      <alignment horizontal="center"/>
    </xf>
    <xf numFmtId="0" fontId="0" fillId="39" borderId="1" xfId="0" applyFill="1" applyBorder="1" applyAlignment="1">
      <alignment horizontal="left"/>
    </xf>
    <xf numFmtId="0" fontId="0" fillId="41" borderId="1" xfId="0" applyFill="1" applyBorder="1" applyAlignment="1">
      <alignment wrapText="1"/>
    </xf>
    <xf numFmtId="0" fontId="0" fillId="42" borderId="1" xfId="0" applyFill="1" applyBorder="1" applyAlignment="1">
      <alignment wrapText="1"/>
    </xf>
    <xf numFmtId="0" fontId="0" fillId="0" borderId="1" xfId="0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3" fillId="3" borderId="1" xfId="0" applyFont="1" applyFill="1" applyBorder="1" applyAlignment="1">
      <alignment horizontal="right"/>
    </xf>
    <xf numFmtId="0" fontId="3" fillId="0" borderId="1" xfId="0" applyFont="1" applyBorder="1"/>
    <xf numFmtId="0" fontId="3" fillId="3" borderId="0" xfId="0" applyFont="1" applyFill="1" applyAlignment="1">
      <alignment horizontal="center"/>
    </xf>
    <xf numFmtId="0" fontId="0" fillId="39" borderId="1" xfId="0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39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6" fillId="0" borderId="0" xfId="0" applyFont="1" applyAlignment="1">
      <alignment horizontal="center"/>
    </xf>
    <xf numFmtId="0" fontId="8" fillId="3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5" fillId="37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39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n-US"/>
              <a:t>Comportamiento Lluvias/Sequia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'Regimen de lluvias'!$B$7</c:f>
              <c:strCache>
                <c:ptCount val="1"/>
                <c:pt idx="0">
                  <c:v>Lluvias/Sequia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poly"/>
            <c:order val="4"/>
          </c:trendline>
          <c:cat>
            <c:strRef>
              <c:f>'Regimen de lluvias'!$C$6:$N$6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'Regimen de lluvias'!$C$7:$N$7</c:f>
              <c:numCache>
                <c:formatCode>General</c:formatCode>
                <c:ptCount val="12"/>
                <c:pt idx="0">
                  <c:v>-1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-1</c:v>
                </c:pt>
                <c:pt idx="7">
                  <c:v>-2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-1</c:v>
                </c:pt>
              </c:numCache>
            </c:numRef>
          </c:val>
        </c:ser>
        <c:marker val="1"/>
        <c:axId val="69268608"/>
        <c:axId val="69270144"/>
      </c:lineChart>
      <c:catAx>
        <c:axId val="69268608"/>
        <c:scaling>
          <c:orientation val="minMax"/>
        </c:scaling>
        <c:axPos val="b"/>
        <c:majorGridlines/>
        <c:tickLblPos val="nextTo"/>
        <c:crossAx val="69270144"/>
        <c:crosses val="autoZero"/>
        <c:auto val="1"/>
        <c:lblAlgn val="ctr"/>
        <c:lblOffset val="100"/>
      </c:catAx>
      <c:valAx>
        <c:axId val="69270144"/>
        <c:scaling>
          <c:orientation val="minMax"/>
        </c:scaling>
        <c:axPos val="l"/>
        <c:majorGridlines/>
        <c:numFmt formatCode="General" sourceLinked="1"/>
        <c:tickLblPos val="nextTo"/>
        <c:crossAx val="69268608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n-US"/>
              <a:t>Comportamiento Partos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'Regimen de Partos'!$B$7</c:f>
              <c:strCache>
                <c:ptCount val="1"/>
                <c:pt idx="0">
                  <c:v>Partos Observados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accent1"/>
                </a:solidFill>
              </a:ln>
            </c:spPr>
            <c:trendlineType val="poly"/>
            <c:order val="4"/>
          </c:trendline>
          <c:cat>
            <c:strRef>
              <c:f>'Regimen de lluvias'!$C$6:$N$6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'Regimen de Partos'!$C$7:$N$7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marker val="1"/>
        <c:axId val="79191424"/>
        <c:axId val="79205504"/>
      </c:lineChart>
      <c:catAx>
        <c:axId val="79191424"/>
        <c:scaling>
          <c:orientation val="minMax"/>
        </c:scaling>
        <c:axPos val="b"/>
        <c:majorGridlines/>
        <c:tickLblPos val="nextTo"/>
        <c:crossAx val="79205504"/>
        <c:crosses val="autoZero"/>
        <c:auto val="1"/>
        <c:lblAlgn val="ctr"/>
        <c:lblOffset val="100"/>
      </c:catAx>
      <c:valAx>
        <c:axId val="79205504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79191424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n-US"/>
              <a:t>Comportamiento Lluvias/Partos</a:t>
            </a:r>
          </a:p>
        </c:rich>
      </c:tx>
    </c:title>
    <c:plotArea>
      <c:layout/>
      <c:lineChart>
        <c:grouping val="standard"/>
        <c:ser>
          <c:idx val="1"/>
          <c:order val="1"/>
          <c:tx>
            <c:strRef>
              <c:f>'LLuvias Vs Partos'!$B$8</c:f>
              <c:strCache>
                <c:ptCount val="1"/>
                <c:pt idx="0">
                  <c:v>Partos Observados</c:v>
                </c:pt>
              </c:strCache>
            </c:strRef>
          </c:tx>
          <c:marker>
            <c:symbol val="none"/>
          </c:marker>
          <c:cat>
            <c:strRef>
              <c:f>'LLuvias Vs Partos'!$C$6:$N$6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'LLuvias Vs Partos'!$C$8:$N$8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marker val="1"/>
        <c:axId val="79764480"/>
        <c:axId val="79786752"/>
      </c:lineChart>
      <c:lineChart>
        <c:grouping val="standard"/>
        <c:ser>
          <c:idx val="0"/>
          <c:order val="0"/>
          <c:tx>
            <c:strRef>
              <c:f>'LLuvias Vs Partos'!$B$7</c:f>
              <c:strCache>
                <c:ptCount val="1"/>
                <c:pt idx="0">
                  <c:v>Lluvias/Sequia</c:v>
                </c:pt>
              </c:strCache>
            </c:strRef>
          </c:tx>
          <c:marker>
            <c:symbol val="none"/>
          </c:marker>
          <c:cat>
            <c:strRef>
              <c:f>'LLuvias Vs Partos'!$C$6:$N$6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'LLuvias Vs Partos'!$C$7:$N$7</c:f>
              <c:numCache>
                <c:formatCode>General</c:formatCode>
                <c:ptCount val="12"/>
                <c:pt idx="0">
                  <c:v>-1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-1</c:v>
                </c:pt>
                <c:pt idx="7">
                  <c:v>-2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-1</c:v>
                </c:pt>
              </c:numCache>
            </c:numRef>
          </c:val>
        </c:ser>
        <c:marker val="1"/>
        <c:axId val="79790080"/>
        <c:axId val="79788288"/>
      </c:lineChart>
      <c:catAx>
        <c:axId val="79764480"/>
        <c:scaling>
          <c:orientation val="minMax"/>
        </c:scaling>
        <c:axPos val="b"/>
        <c:majorGridlines/>
        <c:tickLblPos val="nextTo"/>
        <c:crossAx val="79786752"/>
        <c:crosses val="autoZero"/>
        <c:auto val="1"/>
        <c:lblAlgn val="ctr"/>
        <c:lblOffset val="100"/>
      </c:catAx>
      <c:valAx>
        <c:axId val="79786752"/>
        <c:scaling>
          <c:orientation val="minMax"/>
        </c:scaling>
        <c:axPos val="l"/>
        <c:majorGridlines/>
        <c:numFmt formatCode="General" sourceLinked="1"/>
        <c:tickLblPos val="nextTo"/>
        <c:crossAx val="79764480"/>
        <c:crosses val="autoZero"/>
        <c:crossBetween val="between"/>
      </c:valAx>
      <c:valAx>
        <c:axId val="79788288"/>
        <c:scaling>
          <c:orientation val="minMax"/>
        </c:scaling>
        <c:axPos val="r"/>
        <c:numFmt formatCode="General" sourceLinked="1"/>
        <c:tickLblPos val="nextTo"/>
        <c:crossAx val="79790080"/>
        <c:crosses val="max"/>
        <c:crossBetween val="between"/>
      </c:valAx>
      <c:catAx>
        <c:axId val="79790080"/>
        <c:scaling>
          <c:orientation val="minMax"/>
        </c:scaling>
        <c:delete val="1"/>
        <c:axPos val="b"/>
        <c:tickLblPos val="none"/>
        <c:crossAx val="79788288"/>
        <c:crosses val="autoZero"/>
        <c:auto val="1"/>
        <c:lblAlgn val="ctr"/>
        <c:lblOffset val="100"/>
      </c:catAx>
    </c:plotArea>
    <c:legend>
      <c:legendPos val="b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n-US"/>
              <a:t>Comportamiento Lluvias/Concepciones</a:t>
            </a:r>
          </a:p>
        </c:rich>
      </c:tx>
    </c:title>
    <c:plotArea>
      <c:layout/>
      <c:lineChart>
        <c:grouping val="standard"/>
        <c:ser>
          <c:idx val="1"/>
          <c:order val="1"/>
          <c:tx>
            <c:strRef>
              <c:f>'LLuvias Vs Concepciones'!$B$8</c:f>
              <c:strCache>
                <c:ptCount val="1"/>
                <c:pt idx="0">
                  <c:v>Concepciones </c:v>
                </c:pt>
              </c:strCache>
            </c:strRef>
          </c:tx>
          <c:marker>
            <c:symbol val="none"/>
          </c:marker>
          <c:cat>
            <c:strRef>
              <c:f>'LLuvias Vs Concepciones'!$C$6:$N$6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'LLuvias Vs Concepciones'!$C$8:$N$8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marker val="1"/>
        <c:axId val="80910208"/>
        <c:axId val="80911744"/>
      </c:lineChart>
      <c:lineChart>
        <c:grouping val="standard"/>
        <c:ser>
          <c:idx val="0"/>
          <c:order val="0"/>
          <c:tx>
            <c:strRef>
              <c:f>'LLuvias Vs Concepciones'!$B$7</c:f>
              <c:strCache>
                <c:ptCount val="1"/>
                <c:pt idx="0">
                  <c:v>Lluvias/Sequia</c:v>
                </c:pt>
              </c:strCache>
            </c:strRef>
          </c:tx>
          <c:marker>
            <c:symbol val="none"/>
          </c:marker>
          <c:cat>
            <c:strRef>
              <c:f>'LLuvias Vs Concepciones'!$C$6:$N$6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'LLuvias Vs Concepciones'!$C$7:$N$7</c:f>
              <c:numCache>
                <c:formatCode>General</c:formatCode>
                <c:ptCount val="12"/>
                <c:pt idx="0">
                  <c:v>-1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-1</c:v>
                </c:pt>
                <c:pt idx="7">
                  <c:v>-2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-1</c:v>
                </c:pt>
              </c:numCache>
            </c:numRef>
          </c:val>
        </c:ser>
        <c:marker val="1"/>
        <c:axId val="80919168"/>
        <c:axId val="80917632"/>
      </c:lineChart>
      <c:catAx>
        <c:axId val="80910208"/>
        <c:scaling>
          <c:orientation val="minMax"/>
        </c:scaling>
        <c:axPos val="b"/>
        <c:majorGridlines/>
        <c:tickLblPos val="nextTo"/>
        <c:crossAx val="80911744"/>
        <c:crosses val="autoZero"/>
        <c:auto val="1"/>
        <c:lblAlgn val="ctr"/>
        <c:lblOffset val="100"/>
      </c:catAx>
      <c:valAx>
        <c:axId val="80911744"/>
        <c:scaling>
          <c:orientation val="minMax"/>
        </c:scaling>
        <c:axPos val="l"/>
        <c:majorGridlines/>
        <c:numFmt formatCode="General" sourceLinked="1"/>
        <c:tickLblPos val="nextTo"/>
        <c:crossAx val="80910208"/>
        <c:crosses val="autoZero"/>
        <c:crossBetween val="between"/>
      </c:valAx>
      <c:valAx>
        <c:axId val="80917632"/>
        <c:scaling>
          <c:orientation val="minMax"/>
        </c:scaling>
        <c:axPos val="r"/>
        <c:numFmt formatCode="General" sourceLinked="1"/>
        <c:tickLblPos val="nextTo"/>
        <c:crossAx val="80919168"/>
        <c:crosses val="max"/>
        <c:crossBetween val="between"/>
      </c:valAx>
      <c:catAx>
        <c:axId val="80919168"/>
        <c:scaling>
          <c:orientation val="minMax"/>
        </c:scaling>
        <c:delete val="1"/>
        <c:axPos val="b"/>
        <c:tickLblPos val="none"/>
        <c:crossAx val="80917632"/>
        <c:crosses val="autoZero"/>
        <c:auto val="1"/>
        <c:lblAlgn val="ctr"/>
        <c:lblOffset val="100"/>
      </c:catAx>
    </c:plotArea>
    <c:legend>
      <c:legendPos val="b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Análisis Conveniencia</a:t>
            </a:r>
            <a:r>
              <a:rPr lang="es-CO" baseline="0"/>
              <a:t> </a:t>
            </a:r>
            <a:r>
              <a:rPr lang="es-CO"/>
              <a:t>de la Monta Estacional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'Analisis conveniencia'!$D$5</c:f>
              <c:strCache>
                <c:ptCount val="1"/>
                <c:pt idx="0">
                  <c:v>Monta continua</c:v>
                </c:pt>
              </c:strCache>
            </c:strRef>
          </c:tx>
          <c:cat>
            <c:strRef>
              <c:f>'Analisis conveniencia'!$C$6:$C$14</c:f>
              <c:strCache>
                <c:ptCount val="9"/>
                <c:pt idx="0">
                  <c:v>Sobre contrarrestar el cambio climático</c:v>
                </c:pt>
                <c:pt idx="1">
                  <c:v>Sobre la fertilidad del ganado</c:v>
                </c:pt>
                <c:pt idx="2">
                  <c:v>Sobre el mercado</c:v>
                </c:pt>
                <c:pt idx="3">
                  <c:v>Sobre la administración</c:v>
                </c:pt>
                <c:pt idx="4">
                  <c:v>Sobre costos de Alimentación</c:v>
                </c:pt>
                <c:pt idx="5">
                  <c:v>Sobre la salud</c:v>
                </c:pt>
                <c:pt idx="6">
                  <c:v>Sobre el potencial genético</c:v>
                </c:pt>
                <c:pt idx="7">
                  <c:v>Sobre la Producción</c:v>
                </c:pt>
                <c:pt idx="8">
                  <c:v>Sobre las utilidades</c:v>
                </c:pt>
              </c:strCache>
            </c:strRef>
          </c:cat>
          <c:val>
            <c:numRef>
              <c:f>'Analisis conveniencia'!$D$6:$D$14</c:f>
              <c:numCache>
                <c:formatCode>General</c:formatCode>
                <c:ptCount val="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0</c:v>
                </c:pt>
                <c:pt idx="7">
                  <c:v>-1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'Analisis conveniencia'!$E$5</c:f>
              <c:strCache>
                <c:ptCount val="1"/>
                <c:pt idx="0">
                  <c:v>Monta estacional</c:v>
                </c:pt>
              </c:strCache>
            </c:strRef>
          </c:tx>
          <c:cat>
            <c:strRef>
              <c:f>'Analisis conveniencia'!$C$6:$C$14</c:f>
              <c:strCache>
                <c:ptCount val="9"/>
                <c:pt idx="0">
                  <c:v>Sobre contrarrestar el cambio climático</c:v>
                </c:pt>
                <c:pt idx="1">
                  <c:v>Sobre la fertilidad del ganado</c:v>
                </c:pt>
                <c:pt idx="2">
                  <c:v>Sobre el mercado</c:v>
                </c:pt>
                <c:pt idx="3">
                  <c:v>Sobre la administración</c:v>
                </c:pt>
                <c:pt idx="4">
                  <c:v>Sobre costos de Alimentación</c:v>
                </c:pt>
                <c:pt idx="5">
                  <c:v>Sobre la salud</c:v>
                </c:pt>
                <c:pt idx="6">
                  <c:v>Sobre el potencial genético</c:v>
                </c:pt>
                <c:pt idx="7">
                  <c:v>Sobre la Producción</c:v>
                </c:pt>
                <c:pt idx="8">
                  <c:v>Sobre las utilidades</c:v>
                </c:pt>
              </c:strCache>
            </c:strRef>
          </c:cat>
          <c:val>
            <c:numRef>
              <c:f>'Analisis conveniencia'!$E$6:$E$14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axId val="80989184"/>
        <c:axId val="82121472"/>
      </c:barChart>
      <c:catAx>
        <c:axId val="80989184"/>
        <c:scaling>
          <c:orientation val="minMax"/>
        </c:scaling>
        <c:axPos val="b"/>
        <c:majorGridlines/>
        <c:majorTickMark val="none"/>
        <c:tickLblPos val="nextTo"/>
        <c:crossAx val="82121472"/>
        <c:crosses val="autoZero"/>
        <c:auto val="1"/>
        <c:lblAlgn val="ctr"/>
        <c:lblOffset val="100"/>
      </c:catAx>
      <c:valAx>
        <c:axId val="821214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0989184"/>
        <c:crosses val="autoZero"/>
        <c:crossBetween val="between"/>
      </c:valAx>
    </c:plotArea>
    <c:legend>
      <c:legendPos val="b"/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7</xdr:row>
      <xdr:rowOff>1</xdr:rowOff>
    </xdr:from>
    <xdr:to>
      <xdr:col>10</xdr:col>
      <xdr:colOff>552450</xdr:colOff>
      <xdr:row>7</xdr:row>
      <xdr:rowOff>9525</xdr:rowOff>
    </xdr:to>
    <xdr:cxnSp macro="">
      <xdr:nvCxnSpPr>
        <xdr:cNvPr id="3" name="2 Conector recto"/>
        <xdr:cNvCxnSpPr/>
      </xdr:nvCxnSpPr>
      <xdr:spPr>
        <a:xfrm>
          <a:off x="2809875" y="1333501"/>
          <a:ext cx="4781550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361951</xdr:colOff>
      <xdr:row>5</xdr:row>
      <xdr:rowOff>190499</xdr:rowOff>
    </xdr:from>
    <xdr:to>
      <xdr:col>7</xdr:col>
      <xdr:colOff>361951</xdr:colOff>
      <xdr:row>7</xdr:row>
      <xdr:rowOff>9524</xdr:rowOff>
    </xdr:to>
    <xdr:cxnSp macro="">
      <xdr:nvCxnSpPr>
        <xdr:cNvPr id="7" name="6 Conector recto"/>
        <xdr:cNvCxnSpPr/>
      </xdr:nvCxnSpPr>
      <xdr:spPr>
        <a:xfrm rot="5400000">
          <a:off x="5014913" y="1243012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7</xdr:row>
      <xdr:rowOff>9525</xdr:rowOff>
    </xdr:from>
    <xdr:to>
      <xdr:col>4</xdr:col>
      <xdr:colOff>342900</xdr:colOff>
      <xdr:row>7</xdr:row>
      <xdr:rowOff>180975</xdr:rowOff>
    </xdr:to>
    <xdr:cxnSp macro="">
      <xdr:nvCxnSpPr>
        <xdr:cNvPr id="9" name="8 Conector recto"/>
        <xdr:cNvCxnSpPr/>
      </xdr:nvCxnSpPr>
      <xdr:spPr>
        <a:xfrm rot="5400000">
          <a:off x="2724150" y="142875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552450</xdr:colOff>
      <xdr:row>7</xdr:row>
      <xdr:rowOff>0</xdr:rowOff>
    </xdr:from>
    <xdr:to>
      <xdr:col>10</xdr:col>
      <xdr:colOff>552450</xdr:colOff>
      <xdr:row>7</xdr:row>
      <xdr:rowOff>171450</xdr:rowOff>
    </xdr:to>
    <xdr:cxnSp macro="">
      <xdr:nvCxnSpPr>
        <xdr:cNvPr id="10" name="9 Conector recto"/>
        <xdr:cNvCxnSpPr/>
      </xdr:nvCxnSpPr>
      <xdr:spPr>
        <a:xfrm rot="5400000">
          <a:off x="7505700" y="1419225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11</xdr:row>
      <xdr:rowOff>0</xdr:rowOff>
    </xdr:from>
    <xdr:to>
      <xdr:col>11</xdr:col>
      <xdr:colOff>428625</xdr:colOff>
      <xdr:row>11</xdr:row>
      <xdr:rowOff>9525</xdr:rowOff>
    </xdr:to>
    <xdr:cxnSp macro="">
      <xdr:nvCxnSpPr>
        <xdr:cNvPr id="12" name="11 Conector recto"/>
        <xdr:cNvCxnSpPr/>
      </xdr:nvCxnSpPr>
      <xdr:spPr>
        <a:xfrm flipV="1">
          <a:off x="6629400" y="2095500"/>
          <a:ext cx="20288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361950</xdr:colOff>
      <xdr:row>11</xdr:row>
      <xdr:rowOff>0</xdr:rowOff>
    </xdr:from>
    <xdr:to>
      <xdr:col>9</xdr:col>
      <xdr:colOff>361950</xdr:colOff>
      <xdr:row>11</xdr:row>
      <xdr:rowOff>171450</xdr:rowOff>
    </xdr:to>
    <xdr:cxnSp macro="">
      <xdr:nvCxnSpPr>
        <xdr:cNvPr id="13" name="12 Conector recto"/>
        <xdr:cNvCxnSpPr/>
      </xdr:nvCxnSpPr>
      <xdr:spPr>
        <a:xfrm rot="5400000">
          <a:off x="6553200" y="2181225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11</xdr:row>
      <xdr:rowOff>19050</xdr:rowOff>
    </xdr:from>
    <xdr:to>
      <xdr:col>11</xdr:col>
      <xdr:colOff>438150</xdr:colOff>
      <xdr:row>12</xdr:row>
      <xdr:rowOff>0</xdr:rowOff>
    </xdr:to>
    <xdr:cxnSp macro="">
      <xdr:nvCxnSpPr>
        <xdr:cNvPr id="14" name="13 Conector recto"/>
        <xdr:cNvCxnSpPr/>
      </xdr:nvCxnSpPr>
      <xdr:spPr>
        <a:xfrm rot="5400000">
          <a:off x="8582025" y="2200275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10</xdr:row>
      <xdr:rowOff>19050</xdr:rowOff>
    </xdr:from>
    <xdr:to>
      <xdr:col>10</xdr:col>
      <xdr:colOff>561975</xdr:colOff>
      <xdr:row>11</xdr:row>
      <xdr:rowOff>0</xdr:rowOff>
    </xdr:to>
    <xdr:cxnSp macro="">
      <xdr:nvCxnSpPr>
        <xdr:cNvPr id="15" name="14 Conector recto"/>
        <xdr:cNvCxnSpPr/>
      </xdr:nvCxnSpPr>
      <xdr:spPr>
        <a:xfrm rot="5400000">
          <a:off x="7515225" y="2009775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11</xdr:row>
      <xdr:rowOff>0</xdr:rowOff>
    </xdr:from>
    <xdr:to>
      <xdr:col>7</xdr:col>
      <xdr:colOff>323850</xdr:colOff>
      <xdr:row>11</xdr:row>
      <xdr:rowOff>9525</xdr:rowOff>
    </xdr:to>
    <xdr:cxnSp macro="">
      <xdr:nvCxnSpPr>
        <xdr:cNvPr id="17" name="16 Conector recto"/>
        <xdr:cNvCxnSpPr/>
      </xdr:nvCxnSpPr>
      <xdr:spPr>
        <a:xfrm flipV="1">
          <a:off x="1343025" y="2095500"/>
          <a:ext cx="3733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11</xdr:row>
      <xdr:rowOff>0</xdr:rowOff>
    </xdr:from>
    <xdr:to>
      <xdr:col>2</xdr:col>
      <xdr:colOff>400050</xdr:colOff>
      <xdr:row>11</xdr:row>
      <xdr:rowOff>171450</xdr:rowOff>
    </xdr:to>
    <xdr:cxnSp macro="">
      <xdr:nvCxnSpPr>
        <xdr:cNvPr id="18" name="17 Conector recto"/>
        <xdr:cNvCxnSpPr/>
      </xdr:nvCxnSpPr>
      <xdr:spPr>
        <a:xfrm rot="5400000">
          <a:off x="1257300" y="2181225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333375</xdr:colOff>
      <xdr:row>11</xdr:row>
      <xdr:rowOff>9525</xdr:rowOff>
    </xdr:from>
    <xdr:to>
      <xdr:col>7</xdr:col>
      <xdr:colOff>333375</xdr:colOff>
      <xdr:row>11</xdr:row>
      <xdr:rowOff>180975</xdr:rowOff>
    </xdr:to>
    <xdr:cxnSp macro="">
      <xdr:nvCxnSpPr>
        <xdr:cNvPr id="19" name="18 Conector recto"/>
        <xdr:cNvCxnSpPr/>
      </xdr:nvCxnSpPr>
      <xdr:spPr>
        <a:xfrm rot="5400000">
          <a:off x="5000625" y="219075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10</xdr:row>
      <xdr:rowOff>9525</xdr:rowOff>
    </xdr:from>
    <xdr:to>
      <xdr:col>4</xdr:col>
      <xdr:colOff>352425</xdr:colOff>
      <xdr:row>10</xdr:row>
      <xdr:rowOff>180975</xdr:rowOff>
    </xdr:to>
    <xdr:cxnSp macro="">
      <xdr:nvCxnSpPr>
        <xdr:cNvPr id="20" name="19 Conector recto"/>
        <xdr:cNvCxnSpPr/>
      </xdr:nvCxnSpPr>
      <xdr:spPr>
        <a:xfrm rot="5400000">
          <a:off x="2733675" y="200025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14</xdr:row>
      <xdr:rowOff>180975</xdr:rowOff>
    </xdr:from>
    <xdr:to>
      <xdr:col>3</xdr:col>
      <xdr:colOff>504825</xdr:colOff>
      <xdr:row>14</xdr:row>
      <xdr:rowOff>180975</xdr:rowOff>
    </xdr:to>
    <xdr:cxnSp macro="">
      <xdr:nvCxnSpPr>
        <xdr:cNvPr id="22" name="21 Conector recto"/>
        <xdr:cNvCxnSpPr/>
      </xdr:nvCxnSpPr>
      <xdr:spPr>
        <a:xfrm>
          <a:off x="409575" y="2847975"/>
          <a:ext cx="1800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14</xdr:row>
      <xdr:rowOff>180975</xdr:rowOff>
    </xdr:from>
    <xdr:to>
      <xdr:col>1</xdr:col>
      <xdr:colOff>409575</xdr:colOff>
      <xdr:row>15</xdr:row>
      <xdr:rowOff>161925</xdr:rowOff>
    </xdr:to>
    <xdr:cxnSp macro="">
      <xdr:nvCxnSpPr>
        <xdr:cNvPr id="23" name="22 Conector recto"/>
        <xdr:cNvCxnSpPr/>
      </xdr:nvCxnSpPr>
      <xdr:spPr>
        <a:xfrm rot="5400000">
          <a:off x="323850" y="29337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514350</xdr:colOff>
      <xdr:row>14</xdr:row>
      <xdr:rowOff>180975</xdr:rowOff>
    </xdr:from>
    <xdr:to>
      <xdr:col>3</xdr:col>
      <xdr:colOff>514350</xdr:colOff>
      <xdr:row>15</xdr:row>
      <xdr:rowOff>161925</xdr:rowOff>
    </xdr:to>
    <xdr:cxnSp macro="">
      <xdr:nvCxnSpPr>
        <xdr:cNvPr id="24" name="23 Conector recto"/>
        <xdr:cNvCxnSpPr/>
      </xdr:nvCxnSpPr>
      <xdr:spPr>
        <a:xfrm rot="5400000">
          <a:off x="2133600" y="293370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15</xdr:row>
      <xdr:rowOff>19050</xdr:rowOff>
    </xdr:from>
    <xdr:to>
      <xdr:col>6</xdr:col>
      <xdr:colOff>333375</xdr:colOff>
      <xdr:row>16</xdr:row>
      <xdr:rowOff>0</xdr:rowOff>
    </xdr:to>
    <xdr:cxnSp macro="">
      <xdr:nvCxnSpPr>
        <xdr:cNvPr id="26" name="25 Conector recto"/>
        <xdr:cNvCxnSpPr/>
      </xdr:nvCxnSpPr>
      <xdr:spPr>
        <a:xfrm rot="5400000">
          <a:off x="4238625" y="2962275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15</xdr:row>
      <xdr:rowOff>9525</xdr:rowOff>
    </xdr:from>
    <xdr:to>
      <xdr:col>8</xdr:col>
      <xdr:colOff>390525</xdr:colOff>
      <xdr:row>15</xdr:row>
      <xdr:rowOff>180975</xdr:rowOff>
    </xdr:to>
    <xdr:cxnSp macro="">
      <xdr:nvCxnSpPr>
        <xdr:cNvPr id="27" name="26 Conector recto"/>
        <xdr:cNvCxnSpPr/>
      </xdr:nvCxnSpPr>
      <xdr:spPr>
        <a:xfrm rot="5400000">
          <a:off x="6962775" y="2952750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15</xdr:row>
      <xdr:rowOff>19050</xdr:rowOff>
    </xdr:from>
    <xdr:to>
      <xdr:col>8</xdr:col>
      <xdr:colOff>390525</xdr:colOff>
      <xdr:row>15</xdr:row>
      <xdr:rowOff>19050</xdr:rowOff>
    </xdr:to>
    <xdr:cxnSp macro="">
      <xdr:nvCxnSpPr>
        <xdr:cNvPr id="29" name="28 Conector recto"/>
        <xdr:cNvCxnSpPr/>
      </xdr:nvCxnSpPr>
      <xdr:spPr>
        <a:xfrm>
          <a:off x="4324350" y="2876550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</xdr:colOff>
      <xdr:row>14</xdr:row>
      <xdr:rowOff>0</xdr:rowOff>
    </xdr:from>
    <xdr:to>
      <xdr:col>2</xdr:col>
      <xdr:colOff>390525</xdr:colOff>
      <xdr:row>14</xdr:row>
      <xdr:rowOff>171450</xdr:rowOff>
    </xdr:to>
    <xdr:cxnSp macro="">
      <xdr:nvCxnSpPr>
        <xdr:cNvPr id="30" name="29 Conector recto"/>
        <xdr:cNvCxnSpPr/>
      </xdr:nvCxnSpPr>
      <xdr:spPr>
        <a:xfrm rot="5400000">
          <a:off x="1247775" y="2752725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333375</xdr:colOff>
      <xdr:row>14</xdr:row>
      <xdr:rowOff>19050</xdr:rowOff>
    </xdr:from>
    <xdr:to>
      <xdr:col>7</xdr:col>
      <xdr:colOff>333375</xdr:colOff>
      <xdr:row>15</xdr:row>
      <xdr:rowOff>0</xdr:rowOff>
    </xdr:to>
    <xdr:cxnSp macro="">
      <xdr:nvCxnSpPr>
        <xdr:cNvPr id="31" name="30 Conector recto"/>
        <xdr:cNvCxnSpPr/>
      </xdr:nvCxnSpPr>
      <xdr:spPr>
        <a:xfrm rot="5400000">
          <a:off x="5000625" y="2771775"/>
          <a:ext cx="171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180975</xdr:rowOff>
    </xdr:from>
    <xdr:to>
      <xdr:col>10</xdr:col>
      <xdr:colOff>438150</xdr:colOff>
      <xdr:row>26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7</xdr:row>
      <xdr:rowOff>85725</xdr:rowOff>
    </xdr:from>
    <xdr:to>
      <xdr:col>2</xdr:col>
      <xdr:colOff>657225</xdr:colOff>
      <xdr:row>10</xdr:row>
      <xdr:rowOff>95250</xdr:rowOff>
    </xdr:to>
    <xdr:cxnSp macro="">
      <xdr:nvCxnSpPr>
        <xdr:cNvPr id="7" name="6 Conector recto de flecha"/>
        <xdr:cNvCxnSpPr/>
      </xdr:nvCxnSpPr>
      <xdr:spPr>
        <a:xfrm flipV="1">
          <a:off x="1714500" y="1466850"/>
          <a:ext cx="628650" cy="581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9525</xdr:rowOff>
    </xdr:from>
    <xdr:to>
      <xdr:col>10</xdr:col>
      <xdr:colOff>447675</xdr:colOff>
      <xdr:row>25</xdr:row>
      <xdr:rowOff>47624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7</xdr:row>
      <xdr:rowOff>85725</xdr:rowOff>
    </xdr:from>
    <xdr:to>
      <xdr:col>2</xdr:col>
      <xdr:colOff>657225</xdr:colOff>
      <xdr:row>10</xdr:row>
      <xdr:rowOff>95250</xdr:rowOff>
    </xdr:to>
    <xdr:cxnSp macro="">
      <xdr:nvCxnSpPr>
        <xdr:cNvPr id="3" name="2 Conector recto de flecha"/>
        <xdr:cNvCxnSpPr/>
      </xdr:nvCxnSpPr>
      <xdr:spPr>
        <a:xfrm flipV="1">
          <a:off x="1714500" y="1466850"/>
          <a:ext cx="628650" cy="581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10</xdr:col>
      <xdr:colOff>752475</xdr:colOff>
      <xdr:row>25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9525</xdr:rowOff>
    </xdr:from>
    <xdr:to>
      <xdr:col>10</xdr:col>
      <xdr:colOff>742950</xdr:colOff>
      <xdr:row>25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30027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0.41005</cdr:x>
      <cdr:y>0.16211</cdr:y>
    </cdr:from>
    <cdr:to>
      <cdr:x>0.62169</cdr:x>
      <cdr:y>0.20765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557531" y="1021355"/>
          <a:ext cx="1836144" cy="286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600" b="1"/>
            <a:t>Condición </a:t>
          </a:r>
          <a:r>
            <a:rPr lang="es-CO" sz="1600" b="1" baseline="0"/>
            <a:t>Positiva</a:t>
          </a:r>
          <a:endParaRPr lang="es-CO" sz="1600" b="1"/>
        </a:p>
      </cdr:txBody>
    </cdr:sp>
  </cdr:relSizeAnchor>
  <cdr:relSizeAnchor xmlns:cdr="http://schemas.openxmlformats.org/drawingml/2006/chartDrawing">
    <cdr:from>
      <cdr:x>0.41534</cdr:x>
      <cdr:y>0.85974</cdr:y>
    </cdr:from>
    <cdr:to>
      <cdr:x>0.61508</cdr:x>
      <cdr:y>0.90528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603434" y="5416626"/>
          <a:ext cx="1732861" cy="286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400" b="1"/>
            <a:t>Condición </a:t>
          </a:r>
          <a:r>
            <a:rPr lang="es-CO" sz="1400" b="1" baseline="0"/>
            <a:t> Negativa</a:t>
          </a:r>
          <a:endParaRPr lang="es-CO" sz="14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1097643</xdr:colOff>
      <xdr:row>27</xdr:row>
      <xdr:rowOff>74083</xdr:rowOff>
    </xdr:from>
    <xdr:to>
      <xdr:col>4</xdr:col>
      <xdr:colOff>388559</xdr:colOff>
      <xdr:row>29</xdr:row>
      <xdr:rowOff>12700</xdr:rowOff>
    </xdr:to>
    <xdr:sp macro="" textlink="">
      <xdr:nvSpPr>
        <xdr:cNvPr id="3" name="2 Flecha arriba"/>
        <xdr:cNvSpPr/>
      </xdr:nvSpPr>
      <xdr:spPr>
        <a:xfrm>
          <a:off x="6758214" y="4822976"/>
          <a:ext cx="746881" cy="319617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9"/>
  <sheetViews>
    <sheetView tabSelected="1" workbookViewId="0">
      <selection activeCell="B25" sqref="B25"/>
    </sheetView>
  </sheetViews>
  <sheetFormatPr baseColWidth="10" defaultRowHeight="21" customHeight="1"/>
  <cols>
    <col min="2" max="2" width="24" bestFit="1" customWidth="1"/>
    <col min="3" max="3" width="52.5703125" style="2" customWidth="1"/>
  </cols>
  <sheetData>
    <row r="1" spans="2:4" ht="21" customHeight="1">
      <c r="B1" s="68" t="s">
        <v>42</v>
      </c>
      <c r="C1" s="68"/>
      <c r="D1" s="68"/>
    </row>
    <row r="4" spans="2:4" ht="21" customHeight="1">
      <c r="B4" s="18" t="s">
        <v>6</v>
      </c>
      <c r="C4" s="3" t="s">
        <v>43</v>
      </c>
    </row>
    <row r="5" spans="2:4" ht="21" customHeight="1">
      <c r="B5" s="18"/>
    </row>
    <row r="6" spans="2:4" ht="21" customHeight="1">
      <c r="B6" s="18" t="s">
        <v>0</v>
      </c>
      <c r="C6" s="3"/>
    </row>
    <row r="7" spans="2:4" ht="21" customHeight="1">
      <c r="B7" s="18"/>
    </row>
    <row r="8" spans="2:4" ht="21" customHeight="1">
      <c r="B8" s="18" t="s">
        <v>1</v>
      </c>
      <c r="C8" s="3"/>
    </row>
    <row r="9" spans="2:4" ht="21" customHeight="1">
      <c r="B9" s="18"/>
    </row>
    <row r="10" spans="2:4" ht="21" customHeight="1">
      <c r="B10" s="18" t="s">
        <v>4</v>
      </c>
      <c r="C10" s="3"/>
    </row>
    <row r="11" spans="2:4" ht="21" customHeight="1">
      <c r="B11" s="18"/>
    </row>
    <row r="12" spans="2:4" ht="21" customHeight="1">
      <c r="B12" s="18" t="s">
        <v>5</v>
      </c>
      <c r="C12" s="3"/>
    </row>
    <row r="13" spans="2:4" ht="21" customHeight="1">
      <c r="B13" s="18"/>
    </row>
    <row r="14" spans="2:4" ht="21" customHeight="1">
      <c r="B14" s="18" t="s">
        <v>2</v>
      </c>
      <c r="C14" s="3"/>
    </row>
    <row r="15" spans="2:4" ht="21" customHeight="1">
      <c r="B15" s="18"/>
    </row>
    <row r="16" spans="2:4" ht="21" customHeight="1">
      <c r="B16" s="18" t="s">
        <v>3</v>
      </c>
      <c r="C16" s="3"/>
    </row>
    <row r="17" spans="2:3" ht="21" customHeight="1">
      <c r="B17" s="18"/>
    </row>
    <row r="18" spans="2:3" ht="21" customHeight="1">
      <c r="B18" s="18" t="s">
        <v>41</v>
      </c>
      <c r="C18" s="3"/>
    </row>
    <row r="19" spans="2:3" ht="21" customHeight="1">
      <c r="B19" s="18"/>
    </row>
  </sheetData>
  <mergeCells count="1">
    <mergeCell ref="B1:D1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E15"/>
  <sheetViews>
    <sheetView workbookViewId="0">
      <selection activeCell="C33" sqref="C33"/>
    </sheetView>
  </sheetViews>
  <sheetFormatPr baseColWidth="10" defaultRowHeight="15"/>
  <cols>
    <col min="3" max="3" width="47.140625" bestFit="1" customWidth="1"/>
    <col min="4" max="4" width="14.85546875" bestFit="1" customWidth="1"/>
    <col min="5" max="5" width="16.28515625" bestFit="1" customWidth="1"/>
  </cols>
  <sheetData>
    <row r="3" spans="3:5">
      <c r="C3" s="75" t="s">
        <v>123</v>
      </c>
      <c r="D3" s="75"/>
      <c r="E3" s="75"/>
    </row>
    <row r="5" spans="3:5">
      <c r="C5" s="13" t="s">
        <v>31</v>
      </c>
      <c r="D5" s="14" t="s">
        <v>13</v>
      </c>
      <c r="E5" s="14" t="s">
        <v>23</v>
      </c>
    </row>
    <row r="6" spans="3:5" s="8" customFormat="1">
      <c r="C6" s="12" t="s">
        <v>212</v>
      </c>
      <c r="D6" s="7">
        <v>-1</v>
      </c>
      <c r="E6" s="7">
        <v>1</v>
      </c>
    </row>
    <row r="7" spans="3:5">
      <c r="C7" s="12" t="s">
        <v>30</v>
      </c>
      <c r="D7" s="7">
        <v>-1</v>
      </c>
      <c r="E7" s="7">
        <v>1</v>
      </c>
    </row>
    <row r="8" spans="3:5">
      <c r="C8" s="12" t="s">
        <v>24</v>
      </c>
      <c r="D8" s="7">
        <v>-1</v>
      </c>
      <c r="E8" s="7">
        <v>1</v>
      </c>
    </row>
    <row r="9" spans="3:5">
      <c r="C9" s="12" t="s">
        <v>153</v>
      </c>
      <c r="D9" s="7">
        <v>-1</v>
      </c>
      <c r="E9" s="7">
        <v>1</v>
      </c>
    </row>
    <row r="10" spans="3:5">
      <c r="C10" s="12" t="s">
        <v>25</v>
      </c>
      <c r="D10" s="7">
        <v>-1</v>
      </c>
      <c r="E10" s="7">
        <v>1</v>
      </c>
    </row>
    <row r="11" spans="3:5">
      <c r="C11" s="12" t="s">
        <v>26</v>
      </c>
      <c r="D11" s="7">
        <v>-1</v>
      </c>
      <c r="E11" s="7">
        <v>1</v>
      </c>
    </row>
    <row r="12" spans="3:5">
      <c r="C12" s="12" t="s">
        <v>27</v>
      </c>
      <c r="D12" s="7">
        <v>0</v>
      </c>
      <c r="E12" s="7">
        <v>1</v>
      </c>
    </row>
    <row r="13" spans="3:5">
      <c r="C13" s="12" t="s">
        <v>28</v>
      </c>
      <c r="D13" s="7">
        <v>-1</v>
      </c>
      <c r="E13" s="7">
        <v>1</v>
      </c>
    </row>
    <row r="14" spans="3:5">
      <c r="C14" s="12" t="s">
        <v>29</v>
      </c>
      <c r="D14" s="7">
        <v>0</v>
      </c>
      <c r="E14" s="7">
        <v>1</v>
      </c>
    </row>
    <row r="15" spans="3:5">
      <c r="C15" s="56" t="s">
        <v>32</v>
      </c>
      <c r="D15" s="57">
        <f>SUM(D6:D14)</f>
        <v>-7</v>
      </c>
      <c r="E15" s="57">
        <f>SUM(E6:E14)</f>
        <v>9</v>
      </c>
    </row>
  </sheetData>
  <mergeCells count="1">
    <mergeCell ref="C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49"/>
  <sheetViews>
    <sheetView workbookViewId="0">
      <selection activeCell="E31" sqref="E31"/>
    </sheetView>
  </sheetViews>
  <sheetFormatPr baseColWidth="10" defaultRowHeight="15"/>
  <cols>
    <col min="2" max="2" width="97.42578125" bestFit="1" customWidth="1"/>
  </cols>
  <sheetData>
    <row r="2" spans="2:3" ht="15.75">
      <c r="B2" s="76" t="s">
        <v>220</v>
      </c>
      <c r="C2" s="76"/>
    </row>
    <row r="4" spans="2:3" ht="15.75">
      <c r="B4" s="29" t="s">
        <v>120</v>
      </c>
      <c r="C4" s="52" t="s">
        <v>210</v>
      </c>
    </row>
    <row r="5" spans="2:3" ht="15.75">
      <c r="B5" s="30" t="s">
        <v>84</v>
      </c>
      <c r="C5" s="11"/>
    </row>
    <row r="6" spans="2:3" ht="15.75">
      <c r="B6" s="30" t="s">
        <v>85</v>
      </c>
      <c r="C6" s="11"/>
    </row>
    <row r="7" spans="2:3" ht="15.75">
      <c r="B7" s="30" t="s">
        <v>86</v>
      </c>
      <c r="C7" s="11"/>
    </row>
    <row r="8" spans="2:3" ht="15.75">
      <c r="B8" s="30" t="s">
        <v>87</v>
      </c>
      <c r="C8" s="52" t="s">
        <v>162</v>
      </c>
    </row>
    <row r="9" spans="2:3" ht="15.75">
      <c r="B9" s="30" t="s">
        <v>88</v>
      </c>
      <c r="C9" s="11"/>
    </row>
    <row r="10" spans="2:3" ht="15.75">
      <c r="B10" s="30" t="s">
        <v>89</v>
      </c>
      <c r="C10" s="11"/>
    </row>
    <row r="11" spans="2:3" ht="15.75">
      <c r="B11" s="30" t="s">
        <v>90</v>
      </c>
      <c r="C11" s="11"/>
    </row>
    <row r="12" spans="2:3" ht="15.75">
      <c r="B12" s="30" t="s">
        <v>91</v>
      </c>
      <c r="C12" s="11"/>
    </row>
    <row r="13" spans="2:3" ht="15.75">
      <c r="B13" s="30" t="s">
        <v>92</v>
      </c>
      <c r="C13" s="11"/>
    </row>
    <row r="14" spans="2:3" ht="15.75">
      <c r="B14" s="30" t="s">
        <v>154</v>
      </c>
      <c r="C14" s="11"/>
    </row>
    <row r="15" spans="2:3" ht="15.75">
      <c r="B15" s="30" t="s">
        <v>93</v>
      </c>
      <c r="C15" s="11"/>
    </row>
    <row r="16" spans="2:3" ht="15.75">
      <c r="B16" s="30" t="s">
        <v>94</v>
      </c>
      <c r="C16" s="11"/>
    </row>
    <row r="17" spans="2:3" ht="15.75">
      <c r="B17" s="30" t="s">
        <v>95</v>
      </c>
      <c r="C17" s="11"/>
    </row>
    <row r="18" spans="2:3" ht="15.75">
      <c r="B18" s="31"/>
      <c r="C18" s="15"/>
    </row>
    <row r="19" spans="2:3">
      <c r="B19" s="15"/>
      <c r="C19" s="15"/>
    </row>
    <row r="20" spans="2:3" ht="15.75">
      <c r="B20" s="29" t="s">
        <v>121</v>
      </c>
      <c r="C20" s="52" t="s">
        <v>210</v>
      </c>
    </row>
    <row r="21" spans="2:3" ht="15.75">
      <c r="B21" s="30" t="s">
        <v>96</v>
      </c>
      <c r="C21" s="52" t="s">
        <v>162</v>
      </c>
    </row>
    <row r="22" spans="2:3" ht="15.75">
      <c r="B22" s="30" t="s">
        <v>97</v>
      </c>
      <c r="C22" s="52" t="s">
        <v>162</v>
      </c>
    </row>
    <row r="23" spans="2:3" ht="15.75">
      <c r="B23" s="30" t="s">
        <v>98</v>
      </c>
      <c r="C23" s="52" t="s">
        <v>162</v>
      </c>
    </row>
    <row r="24" spans="2:3" ht="15.75">
      <c r="B24" s="30" t="s">
        <v>99</v>
      </c>
      <c r="C24" s="52" t="s">
        <v>162</v>
      </c>
    </row>
    <row r="25" spans="2:3" ht="15.75">
      <c r="B25" s="30" t="s">
        <v>100</v>
      </c>
      <c r="C25" s="52" t="s">
        <v>162</v>
      </c>
    </row>
    <row r="26" spans="2:3" ht="15.75">
      <c r="B26" s="30" t="s">
        <v>101</v>
      </c>
      <c r="C26" s="52" t="s">
        <v>162</v>
      </c>
    </row>
    <row r="27" spans="2:3" ht="15.75">
      <c r="B27" s="30" t="s">
        <v>102</v>
      </c>
      <c r="C27" s="52"/>
    </row>
    <row r="28" spans="2:3" ht="15.75">
      <c r="B28" s="30" t="s">
        <v>103</v>
      </c>
      <c r="C28" s="52" t="s">
        <v>162</v>
      </c>
    </row>
    <row r="29" spans="2:3" ht="15.75">
      <c r="B29" s="30" t="s">
        <v>104</v>
      </c>
      <c r="C29" s="52" t="s">
        <v>162</v>
      </c>
    </row>
    <row r="30" spans="2:3" ht="15.75">
      <c r="B30" s="30" t="s">
        <v>105</v>
      </c>
      <c r="C30" s="52"/>
    </row>
    <row r="31" spans="2:3" ht="15.75">
      <c r="B31" s="30" t="s">
        <v>106</v>
      </c>
      <c r="C31" s="52"/>
    </row>
    <row r="32" spans="2:3" ht="15.75">
      <c r="B32" s="30" t="s">
        <v>107</v>
      </c>
      <c r="C32" s="52"/>
    </row>
    <row r="33" spans="2:3" ht="15.75">
      <c r="B33" s="30" t="s">
        <v>108</v>
      </c>
      <c r="C33" s="52"/>
    </row>
    <row r="34" spans="2:3" ht="15.75">
      <c r="B34" s="31"/>
      <c r="C34" s="15"/>
    </row>
    <row r="35" spans="2:3">
      <c r="B35" s="15"/>
      <c r="C35" s="15"/>
    </row>
    <row r="36" spans="2:3" ht="15.75">
      <c r="B36" s="29" t="s">
        <v>122</v>
      </c>
      <c r="C36" s="52" t="s">
        <v>210</v>
      </c>
    </row>
    <row r="37" spans="2:3" ht="15.75">
      <c r="B37" s="30" t="s">
        <v>109</v>
      </c>
      <c r="C37" s="52"/>
    </row>
    <row r="38" spans="2:3" ht="15.75">
      <c r="B38" s="30" t="s">
        <v>110</v>
      </c>
      <c r="C38" s="52" t="s">
        <v>162</v>
      </c>
    </row>
    <row r="39" spans="2:3" ht="15.75">
      <c r="B39" s="30" t="s">
        <v>111</v>
      </c>
      <c r="C39" s="52"/>
    </row>
    <row r="40" spans="2:3" ht="15.75">
      <c r="B40" s="30" t="s">
        <v>112</v>
      </c>
      <c r="C40" s="52"/>
    </row>
    <row r="41" spans="2:3" ht="15.75">
      <c r="B41" s="31"/>
      <c r="C41" s="58"/>
    </row>
    <row r="42" spans="2:3">
      <c r="B42" s="15"/>
      <c r="C42" s="58"/>
    </row>
    <row r="43" spans="2:3" ht="15.75">
      <c r="B43" s="29" t="s">
        <v>113</v>
      </c>
      <c r="C43" s="52" t="s">
        <v>210</v>
      </c>
    </row>
    <row r="44" spans="2:3" ht="15.75">
      <c r="B44" s="30" t="s">
        <v>114</v>
      </c>
      <c r="C44" s="52"/>
    </row>
    <row r="45" spans="2:3" ht="15.75">
      <c r="B45" s="30" t="s">
        <v>115</v>
      </c>
      <c r="C45" s="52"/>
    </row>
    <row r="46" spans="2:3" ht="15.75">
      <c r="B46" s="30" t="s">
        <v>116</v>
      </c>
      <c r="C46" s="52" t="s">
        <v>162</v>
      </c>
    </row>
    <row r="47" spans="2:3" ht="15.75">
      <c r="B47" s="30" t="s">
        <v>117</v>
      </c>
      <c r="C47" s="52"/>
    </row>
    <row r="48" spans="2:3" ht="15.75">
      <c r="B48" s="30" t="s">
        <v>118</v>
      </c>
      <c r="C48" s="52"/>
    </row>
    <row r="49" spans="2:3" ht="15.75">
      <c r="B49" s="30" t="s">
        <v>119</v>
      </c>
      <c r="C49" s="52"/>
    </row>
  </sheetData>
  <mergeCells count="1">
    <mergeCell ref="B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7:E52"/>
  <sheetViews>
    <sheetView workbookViewId="0">
      <selection activeCell="C7" sqref="C7:E19"/>
    </sheetView>
  </sheetViews>
  <sheetFormatPr baseColWidth="10" defaultRowHeight="15"/>
  <cols>
    <col min="2" max="2" width="3" bestFit="1" customWidth="1"/>
    <col min="3" max="3" width="6.5703125" bestFit="1" customWidth="1"/>
    <col min="4" max="4" width="54.5703125" customWidth="1"/>
    <col min="5" max="5" width="52" customWidth="1"/>
  </cols>
  <sheetData>
    <row r="7" spans="2:5" ht="21">
      <c r="B7" s="15"/>
      <c r="C7" s="77" t="s">
        <v>124</v>
      </c>
      <c r="D7" s="77"/>
      <c r="E7" s="77"/>
    </row>
    <row r="8" spans="2:5">
      <c r="B8" s="15"/>
      <c r="C8" s="15"/>
      <c r="D8" s="15"/>
      <c r="E8" s="15"/>
    </row>
    <row r="9" spans="2:5" s="9" customFormat="1">
      <c r="B9" s="25"/>
      <c r="C9" s="65" t="s">
        <v>39</v>
      </c>
      <c r="D9" s="65" t="s">
        <v>40</v>
      </c>
      <c r="E9" s="65" t="s">
        <v>221</v>
      </c>
    </row>
    <row r="10" spans="2:5" ht="24.75" customHeight="1">
      <c r="B10" s="15"/>
      <c r="C10" s="53">
        <v>1</v>
      </c>
      <c r="D10" s="64" t="s">
        <v>201</v>
      </c>
      <c r="E10" s="11"/>
    </row>
    <row r="11" spans="2:5" ht="24.75" customHeight="1">
      <c r="B11" s="15"/>
      <c r="C11" s="53">
        <v>2</v>
      </c>
      <c r="D11" s="64" t="s">
        <v>202</v>
      </c>
      <c r="E11" s="11"/>
    </row>
    <row r="12" spans="2:5" ht="24.75" customHeight="1">
      <c r="B12" s="15"/>
      <c r="C12" s="53">
        <v>3</v>
      </c>
      <c r="D12" s="64" t="s">
        <v>203</v>
      </c>
      <c r="E12" s="11"/>
    </row>
    <row r="13" spans="2:5" ht="24.75" customHeight="1">
      <c r="B13" s="15"/>
      <c r="C13" s="53">
        <v>4</v>
      </c>
      <c r="D13" s="64" t="s">
        <v>204</v>
      </c>
      <c r="E13" s="11"/>
    </row>
    <row r="14" spans="2:5" ht="24.75" customHeight="1">
      <c r="B14" s="15"/>
      <c r="C14" s="53">
        <v>5</v>
      </c>
      <c r="D14" s="64" t="s">
        <v>205</v>
      </c>
      <c r="E14" s="11"/>
    </row>
    <row r="15" spans="2:5" ht="24.75" customHeight="1">
      <c r="B15" s="15"/>
      <c r="C15" s="53">
        <v>6</v>
      </c>
      <c r="D15" s="64" t="s">
        <v>206</v>
      </c>
      <c r="E15" s="11"/>
    </row>
    <row r="16" spans="2:5" ht="24.75" customHeight="1">
      <c r="B16" s="15"/>
      <c r="C16" s="53">
        <v>7</v>
      </c>
      <c r="D16" s="64" t="s">
        <v>207</v>
      </c>
      <c r="E16" s="11"/>
    </row>
    <row r="17" spans="2:5" ht="24.75" customHeight="1">
      <c r="B17" s="15"/>
      <c r="C17" s="53">
        <v>8</v>
      </c>
      <c r="D17" s="64" t="s">
        <v>208</v>
      </c>
      <c r="E17" s="11"/>
    </row>
    <row r="18" spans="2:5" ht="24.75" customHeight="1">
      <c r="B18" s="15"/>
      <c r="C18" s="53">
        <v>9</v>
      </c>
      <c r="D18" s="64"/>
      <c r="E18" s="11"/>
    </row>
    <row r="19" spans="2:5" ht="24.75" customHeight="1">
      <c r="B19" s="15"/>
      <c r="C19" s="53">
        <v>10</v>
      </c>
      <c r="D19" s="64"/>
      <c r="E19" s="11"/>
    </row>
    <row r="30" spans="2:5" ht="15.75">
      <c r="D30" s="45" t="s">
        <v>178</v>
      </c>
    </row>
    <row r="31" spans="2:5" ht="15.75">
      <c r="D31" s="45" t="s">
        <v>179</v>
      </c>
    </row>
    <row r="32" spans="2:5" ht="15.75">
      <c r="D32" s="45" t="s">
        <v>180</v>
      </c>
    </row>
    <row r="33" spans="4:4" ht="15.75">
      <c r="D33" s="45" t="s">
        <v>181</v>
      </c>
    </row>
    <row r="34" spans="4:4" ht="15.75">
      <c r="D34" s="45" t="s">
        <v>182</v>
      </c>
    </row>
    <row r="35" spans="4:4" ht="15.75">
      <c r="D35" s="45" t="s">
        <v>183</v>
      </c>
    </row>
    <row r="36" spans="4:4" ht="15.75">
      <c r="D36" s="45" t="s">
        <v>184</v>
      </c>
    </row>
    <row r="37" spans="4:4" ht="15.75">
      <c r="D37" s="45" t="s">
        <v>185</v>
      </c>
    </row>
    <row r="38" spans="4:4" ht="15.75">
      <c r="D38" s="45" t="s">
        <v>186</v>
      </c>
    </row>
    <row r="39" spans="4:4" ht="15.75">
      <c r="D39" s="45" t="s">
        <v>187</v>
      </c>
    </row>
    <row r="40" spans="4:4" ht="15.75">
      <c r="D40" s="45" t="s">
        <v>188</v>
      </c>
    </row>
    <row r="41" spans="4:4" ht="15.75">
      <c r="D41" s="45" t="s">
        <v>189</v>
      </c>
    </row>
    <row r="42" spans="4:4" ht="15.75">
      <c r="D42" s="45" t="s">
        <v>190</v>
      </c>
    </row>
    <row r="43" spans="4:4" ht="31.5">
      <c r="D43" s="45" t="s">
        <v>191</v>
      </c>
    </row>
    <row r="44" spans="4:4" ht="15.75">
      <c r="D44" s="45" t="s">
        <v>192</v>
      </c>
    </row>
    <row r="45" spans="4:4" ht="15.75">
      <c r="D45" s="45" t="s">
        <v>193</v>
      </c>
    </row>
    <row r="46" spans="4:4" ht="15.75">
      <c r="D46" s="45" t="s">
        <v>194</v>
      </c>
    </row>
    <row r="47" spans="4:4" ht="15.75">
      <c r="D47" s="45" t="s">
        <v>195</v>
      </c>
    </row>
    <row r="48" spans="4:4" ht="15.75">
      <c r="D48" s="45" t="s">
        <v>196</v>
      </c>
    </row>
    <row r="49" spans="4:4" ht="15.75">
      <c r="D49" s="45" t="s">
        <v>197</v>
      </c>
    </row>
    <row r="50" spans="4:4" ht="15.75">
      <c r="D50" s="45" t="s">
        <v>198</v>
      </c>
    </row>
    <row r="51" spans="4:4" ht="15.75">
      <c r="D51" s="45" t="s">
        <v>199</v>
      </c>
    </row>
    <row r="52" spans="4:4" ht="15.75">
      <c r="D52" s="45" t="s">
        <v>200</v>
      </c>
    </row>
  </sheetData>
  <mergeCells count="1">
    <mergeCell ref="C7:E7"/>
  </mergeCells>
  <dataValidations count="1">
    <dataValidation type="list" allowBlank="1" showInputMessage="1" showErrorMessage="1" sqref="D10:D19">
      <formula1>$D$30:$D$52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5:F10"/>
  <sheetViews>
    <sheetView workbookViewId="0">
      <selection activeCell="D24" sqref="D24"/>
    </sheetView>
  </sheetViews>
  <sheetFormatPr baseColWidth="10" defaultRowHeight="15"/>
  <cols>
    <col min="2" max="2" width="13" customWidth="1"/>
    <col min="4" max="4" width="22.85546875" customWidth="1"/>
    <col min="5" max="5" width="20.7109375" customWidth="1"/>
  </cols>
  <sheetData>
    <row r="5" spans="1:6">
      <c r="A5" s="15"/>
      <c r="B5" s="81" t="s">
        <v>177</v>
      </c>
      <c r="C5" s="81"/>
      <c r="D5" s="81"/>
      <c r="E5" s="81"/>
      <c r="F5" s="15"/>
    </row>
    <row r="6" spans="1:6">
      <c r="B6" s="15"/>
      <c r="C6" s="15"/>
      <c r="D6" s="15"/>
      <c r="E6" s="15"/>
    </row>
    <row r="7" spans="1:6">
      <c r="B7" s="15"/>
      <c r="C7" s="15"/>
      <c r="D7" s="79" t="s">
        <v>171</v>
      </c>
      <c r="E7" s="80"/>
    </row>
    <row r="8" spans="1:6">
      <c r="B8" s="15"/>
      <c r="C8" s="15"/>
      <c r="D8" s="32" t="s">
        <v>172</v>
      </c>
      <c r="E8" s="32" t="s">
        <v>173</v>
      </c>
    </row>
    <row r="9" spans="1:6" s="61" customFormat="1" ht="26.25" customHeight="1">
      <c r="B9" s="78" t="s">
        <v>176</v>
      </c>
      <c r="C9" s="59" t="s">
        <v>174</v>
      </c>
      <c r="D9" s="60" t="s">
        <v>162</v>
      </c>
      <c r="E9" s="60"/>
    </row>
    <row r="10" spans="1:6" s="61" customFormat="1" ht="30" customHeight="1">
      <c r="B10" s="78"/>
      <c r="C10" s="59" t="s">
        <v>175</v>
      </c>
      <c r="D10" s="60"/>
      <c r="E10" s="60"/>
    </row>
  </sheetData>
  <mergeCells count="3">
    <mergeCell ref="B9:B10"/>
    <mergeCell ref="D7:E7"/>
    <mergeCell ref="B5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4:M10"/>
  <sheetViews>
    <sheetView workbookViewId="0">
      <selection activeCell="D29" sqref="D29"/>
    </sheetView>
  </sheetViews>
  <sheetFormatPr baseColWidth="10" defaultRowHeight="15"/>
  <cols>
    <col min="1" max="1" width="30" bestFit="1" customWidth="1"/>
  </cols>
  <sheetData>
    <row r="4" spans="1:13" ht="18.75">
      <c r="A4" s="68" t="s">
        <v>166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s="9" customFormat="1">
      <c r="A6" s="25"/>
      <c r="B6" s="32" t="s">
        <v>56</v>
      </c>
      <c r="C6" s="32" t="s">
        <v>57</v>
      </c>
      <c r="D6" s="32" t="s">
        <v>58</v>
      </c>
      <c r="E6" s="32" t="s">
        <v>59</v>
      </c>
      <c r="F6" s="32" t="s">
        <v>60</v>
      </c>
      <c r="G6" s="32" t="s">
        <v>61</v>
      </c>
      <c r="H6" s="32" t="s">
        <v>62</v>
      </c>
      <c r="I6" s="32" t="s">
        <v>63</v>
      </c>
      <c r="J6" s="32" t="s">
        <v>64</v>
      </c>
      <c r="K6" s="32" t="s">
        <v>65</v>
      </c>
      <c r="L6" s="32" t="s">
        <v>66</v>
      </c>
      <c r="M6" s="32" t="s">
        <v>67</v>
      </c>
    </row>
    <row r="7" spans="1:13" s="9" customFormat="1">
      <c r="A7" s="32" t="s">
        <v>170</v>
      </c>
      <c r="B7" s="46" t="str">
        <f>IF(+'Regimen de lluvias'!C7 &lt; 0,"S","LL")</f>
        <v>S</v>
      </c>
      <c r="C7" s="46" t="str">
        <f>IF(+'Regimen de lluvias'!D7 &lt; 0,"S","LL")</f>
        <v>LL</v>
      </c>
      <c r="D7" s="46" t="str">
        <f>IF(+'Regimen de lluvias'!E7 &lt; 0,"S","LL")</f>
        <v>LL</v>
      </c>
      <c r="E7" s="46" t="str">
        <f>IF(+'Regimen de lluvias'!F7 &lt; 0,"S","LL")</f>
        <v>LL</v>
      </c>
      <c r="F7" s="46" t="str">
        <f>IF(+'Regimen de lluvias'!G7 &lt; 0,"S","LL")</f>
        <v>LL</v>
      </c>
      <c r="G7" s="46" t="str">
        <f>IF(+'Regimen de lluvias'!H7 &lt; 0,"S","LL")</f>
        <v>LL</v>
      </c>
      <c r="H7" s="46" t="str">
        <f>IF(+'Regimen de lluvias'!I7 &lt; 0,"S","LL")</f>
        <v>S</v>
      </c>
      <c r="I7" s="46" t="str">
        <f>IF(+'Regimen de lluvias'!J7 &lt; 0,"S","LL")</f>
        <v>S</v>
      </c>
      <c r="J7" s="46" t="str">
        <f>IF(+'Regimen de lluvias'!K7 &lt; 0,"S","LL")</f>
        <v>LL</v>
      </c>
      <c r="K7" s="46" t="str">
        <f>IF(+'Regimen de lluvias'!L7 &lt; 0,"S","LL")</f>
        <v>LL</v>
      </c>
      <c r="L7" s="46" t="str">
        <f>IF(+'Regimen de lluvias'!M7 &lt; 0,"S","LL")</f>
        <v>LL</v>
      </c>
      <c r="M7" s="46" t="str">
        <f>IF(+'Regimen de lluvias'!N7 &lt; 0,"S","LL")</f>
        <v>S</v>
      </c>
    </row>
    <row r="8" spans="1:13">
      <c r="A8" s="44" t="s">
        <v>169</v>
      </c>
      <c r="B8" s="50"/>
      <c r="C8" s="50" t="s">
        <v>167</v>
      </c>
      <c r="D8" s="50" t="s">
        <v>167</v>
      </c>
      <c r="E8" s="50"/>
      <c r="F8" s="50"/>
      <c r="G8" s="50"/>
      <c r="H8" s="50"/>
      <c r="I8" s="50"/>
      <c r="J8" s="50" t="s">
        <v>167</v>
      </c>
      <c r="K8" s="50" t="s">
        <v>167</v>
      </c>
      <c r="L8" s="50" t="s">
        <v>167</v>
      </c>
      <c r="M8" s="50"/>
    </row>
    <row r="9" spans="1:13" s="9" customFormat="1">
      <c r="A9" s="47" t="s">
        <v>168</v>
      </c>
      <c r="B9" s="46" t="str">
        <f>IF(K8="P","SERVIR","")</f>
        <v>SERVIR</v>
      </c>
      <c r="C9" s="46" t="str">
        <f>IF(L8="P","SERVIR","")</f>
        <v>SERVIR</v>
      </c>
      <c r="D9" s="46" t="str">
        <f>IF(M8="P","SERVIR","")</f>
        <v/>
      </c>
      <c r="E9" s="46" t="str">
        <f>IF(B8="P","SERVIR","")</f>
        <v/>
      </c>
      <c r="F9" s="46" t="str">
        <f t="shared" ref="F9:M9" si="0">IF(C8="P","SERVIR","")</f>
        <v>SERVIR</v>
      </c>
      <c r="G9" s="46" t="str">
        <f t="shared" si="0"/>
        <v>SERVIR</v>
      </c>
      <c r="H9" s="46" t="str">
        <f t="shared" si="0"/>
        <v/>
      </c>
      <c r="I9" s="46" t="str">
        <f t="shared" si="0"/>
        <v/>
      </c>
      <c r="J9" s="46" t="str">
        <f t="shared" si="0"/>
        <v/>
      </c>
      <c r="K9" s="46" t="str">
        <f t="shared" si="0"/>
        <v/>
      </c>
      <c r="L9" s="46" t="str">
        <f t="shared" si="0"/>
        <v/>
      </c>
      <c r="M9" s="46" t="str">
        <f t="shared" si="0"/>
        <v>SERVIR</v>
      </c>
    </row>
    <row r="10" spans="1:13">
      <c r="B10" s="8"/>
      <c r="C10" s="8"/>
    </row>
  </sheetData>
  <sheetProtection sheet="1" objects="1" scenarios="1"/>
  <mergeCells count="1">
    <mergeCell ref="A4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topLeftCell="B1" zoomScale="80" zoomScaleNormal="80" workbookViewId="0">
      <selection activeCell="B16" sqref="B16:J30"/>
    </sheetView>
  </sheetViews>
  <sheetFormatPr baseColWidth="10" defaultRowHeight="15"/>
  <cols>
    <col min="1" max="1" width="5.5703125" style="33" customWidth="1"/>
    <col min="2" max="2" width="45.28515625" style="33" bestFit="1" customWidth="1"/>
    <col min="3" max="9" width="21.85546875" style="33" customWidth="1"/>
    <col min="10" max="10" width="18.7109375" style="33" customWidth="1"/>
    <col min="11" max="16384" width="11.42578125" style="33"/>
  </cols>
  <sheetData>
    <row r="1" spans="1:10" ht="18.75">
      <c r="B1" s="66"/>
      <c r="C1" s="66"/>
      <c r="D1" s="66"/>
      <c r="E1" s="66"/>
      <c r="F1" s="66"/>
      <c r="G1" s="66"/>
      <c r="H1" s="66"/>
      <c r="I1" s="67"/>
    </row>
    <row r="2" spans="1:10" ht="18.75">
      <c r="B2" s="84" t="s">
        <v>161</v>
      </c>
      <c r="C2" s="84"/>
      <c r="D2" s="84"/>
      <c r="E2" s="84"/>
      <c r="F2" s="84"/>
      <c r="G2" s="84"/>
      <c r="H2" s="84"/>
      <c r="I2" s="84"/>
    </row>
    <row r="3" spans="1:10" ht="15.75">
      <c r="B3" s="39" t="s">
        <v>148</v>
      </c>
      <c r="C3" s="83" t="s">
        <v>149</v>
      </c>
      <c r="D3" s="83"/>
      <c r="E3" s="83"/>
      <c r="F3" s="83"/>
      <c r="G3" s="83"/>
      <c r="H3" s="83"/>
      <c r="I3" s="83"/>
    </row>
    <row r="4" spans="1:10">
      <c r="A4" s="33">
        <v>1</v>
      </c>
      <c r="B4" s="35" t="s">
        <v>157</v>
      </c>
      <c r="C4" s="49" t="s">
        <v>160</v>
      </c>
      <c r="D4" s="36" t="s">
        <v>163</v>
      </c>
      <c r="E4" s="36"/>
      <c r="F4" s="36"/>
      <c r="G4" s="36"/>
      <c r="H4" s="36"/>
      <c r="I4" s="36"/>
    </row>
    <row r="5" spans="1:10">
      <c r="A5" s="33">
        <v>2</v>
      </c>
      <c r="B5" s="35" t="s">
        <v>136</v>
      </c>
      <c r="C5" s="36" t="s">
        <v>9</v>
      </c>
      <c r="D5" s="36" t="s">
        <v>10</v>
      </c>
      <c r="E5" s="49" t="s">
        <v>137</v>
      </c>
      <c r="F5" s="36"/>
      <c r="G5" s="36"/>
      <c r="H5" s="36"/>
      <c r="I5" s="36"/>
    </row>
    <row r="6" spans="1:10">
      <c r="A6" s="33">
        <v>3</v>
      </c>
      <c r="B6" s="35" t="s">
        <v>138</v>
      </c>
      <c r="C6" s="36">
        <v>0</v>
      </c>
      <c r="D6" s="49">
        <v>1</v>
      </c>
      <c r="E6" s="36">
        <v>2</v>
      </c>
      <c r="F6" s="36"/>
      <c r="G6" s="36"/>
      <c r="H6" s="36"/>
      <c r="I6" s="36"/>
    </row>
    <row r="7" spans="1:10">
      <c r="A7" s="33">
        <v>4</v>
      </c>
      <c r="B7" s="35" t="s">
        <v>139</v>
      </c>
      <c r="C7" s="36">
        <v>1</v>
      </c>
      <c r="D7" s="36">
        <v>2</v>
      </c>
      <c r="E7" s="36">
        <v>3</v>
      </c>
      <c r="F7" s="36">
        <v>4</v>
      </c>
      <c r="G7" s="49">
        <v>5</v>
      </c>
      <c r="H7" s="36">
        <v>6</v>
      </c>
      <c r="I7" s="36">
        <v>7</v>
      </c>
    </row>
    <row r="8" spans="1:10">
      <c r="A8" s="33">
        <v>5</v>
      </c>
      <c r="B8" s="35" t="s">
        <v>151</v>
      </c>
      <c r="C8" s="36" t="s">
        <v>125</v>
      </c>
      <c r="D8" s="36" t="s">
        <v>126</v>
      </c>
      <c r="E8" s="36" t="s">
        <v>135</v>
      </c>
      <c r="F8" s="36" t="s">
        <v>134</v>
      </c>
      <c r="G8" s="49" t="s">
        <v>164</v>
      </c>
      <c r="H8" s="36" t="s">
        <v>165</v>
      </c>
      <c r="I8" s="36"/>
    </row>
    <row r="9" spans="1:10">
      <c r="A9" s="33">
        <v>6</v>
      </c>
      <c r="B9" s="35" t="s">
        <v>127</v>
      </c>
      <c r="C9" s="36">
        <v>1</v>
      </c>
      <c r="D9" s="36">
        <v>2</v>
      </c>
      <c r="E9" s="48">
        <v>3</v>
      </c>
      <c r="F9" s="36">
        <v>4</v>
      </c>
      <c r="G9" s="36">
        <v>5</v>
      </c>
      <c r="H9" s="36">
        <v>6</v>
      </c>
      <c r="I9" s="36">
        <v>7</v>
      </c>
    </row>
    <row r="10" spans="1:10">
      <c r="A10" s="33">
        <v>7</v>
      </c>
      <c r="B10" s="35" t="s">
        <v>155</v>
      </c>
      <c r="C10" s="48">
        <v>1</v>
      </c>
      <c r="D10" s="36">
        <v>2</v>
      </c>
      <c r="E10" s="36">
        <v>3</v>
      </c>
      <c r="F10" s="36">
        <v>4</v>
      </c>
      <c r="G10" s="36"/>
      <c r="H10" s="36"/>
      <c r="I10" s="36"/>
    </row>
    <row r="11" spans="1:10">
      <c r="A11" s="33">
        <v>8</v>
      </c>
      <c r="B11" s="35" t="s">
        <v>156</v>
      </c>
      <c r="C11" s="36">
        <v>1</v>
      </c>
      <c r="D11" s="48">
        <v>2</v>
      </c>
      <c r="E11" s="36"/>
      <c r="F11" s="36"/>
      <c r="G11" s="36"/>
      <c r="H11" s="36"/>
      <c r="I11" s="36"/>
    </row>
    <row r="12" spans="1:10">
      <c r="A12" s="33">
        <v>9</v>
      </c>
      <c r="B12" s="35" t="s">
        <v>128</v>
      </c>
      <c r="C12" s="36" t="s">
        <v>133</v>
      </c>
      <c r="D12" s="36" t="s">
        <v>129</v>
      </c>
      <c r="E12" s="36" t="s">
        <v>130</v>
      </c>
      <c r="F12" s="36" t="s">
        <v>131</v>
      </c>
      <c r="G12" s="36" t="s">
        <v>132</v>
      </c>
      <c r="H12" s="48" t="s">
        <v>125</v>
      </c>
      <c r="I12" s="36"/>
    </row>
    <row r="13" spans="1:10">
      <c r="A13" s="33">
        <v>10</v>
      </c>
      <c r="B13" s="35" t="s">
        <v>159</v>
      </c>
      <c r="C13" s="48" t="s">
        <v>160</v>
      </c>
      <c r="D13" s="36" t="s">
        <v>163</v>
      </c>
      <c r="E13" s="36"/>
      <c r="F13" s="36"/>
      <c r="G13" s="36"/>
      <c r="H13" s="36"/>
      <c r="I13" s="36"/>
    </row>
    <row r="16" spans="1:10" ht="18.75" customHeight="1">
      <c r="B16" s="84" t="s">
        <v>158</v>
      </c>
      <c r="C16" s="84"/>
      <c r="D16" s="84"/>
      <c r="E16" s="84"/>
      <c r="F16" s="84"/>
      <c r="G16" s="84"/>
      <c r="H16" s="84"/>
      <c r="I16" s="84"/>
      <c r="J16" s="84"/>
    </row>
    <row r="17" spans="1:10">
      <c r="B17" s="37" t="s">
        <v>145</v>
      </c>
      <c r="C17" s="38" t="s">
        <v>146</v>
      </c>
      <c r="D17" s="38" t="s">
        <v>147</v>
      </c>
      <c r="E17" s="38" t="s">
        <v>140</v>
      </c>
      <c r="F17" s="38" t="s">
        <v>141</v>
      </c>
      <c r="G17" s="38" t="s">
        <v>142</v>
      </c>
      <c r="H17" s="38" t="s">
        <v>143</v>
      </c>
      <c r="I17" s="38" t="s">
        <v>144</v>
      </c>
      <c r="J17" s="38" t="s">
        <v>209</v>
      </c>
    </row>
    <row r="18" spans="1:10" s="34" customFormat="1" ht="23.25">
      <c r="A18" s="34">
        <v>1</v>
      </c>
      <c r="B18" s="35" t="s">
        <v>157</v>
      </c>
      <c r="C18" s="42" t="s">
        <v>162</v>
      </c>
      <c r="D18" s="42"/>
      <c r="E18" s="42"/>
      <c r="F18" s="42"/>
      <c r="G18" s="42"/>
      <c r="H18" s="42"/>
      <c r="I18" s="42"/>
      <c r="J18" s="42"/>
    </row>
    <row r="19" spans="1:10" ht="23.25">
      <c r="A19" s="33">
        <v>2</v>
      </c>
      <c r="B19" s="35" t="s">
        <v>136</v>
      </c>
      <c r="C19" s="42"/>
      <c r="D19" s="42" t="s">
        <v>162</v>
      </c>
      <c r="E19" s="42" t="s">
        <v>162</v>
      </c>
      <c r="F19" s="42" t="s">
        <v>162</v>
      </c>
      <c r="G19" s="42" t="s">
        <v>162</v>
      </c>
      <c r="H19" s="42" t="s">
        <v>162</v>
      </c>
      <c r="I19" s="42" t="s">
        <v>162</v>
      </c>
      <c r="J19" s="42" t="s">
        <v>162</v>
      </c>
    </row>
    <row r="20" spans="1:10" ht="23.25">
      <c r="A20" s="34">
        <v>3</v>
      </c>
      <c r="B20" s="35" t="s">
        <v>138</v>
      </c>
      <c r="C20" s="42"/>
      <c r="D20" s="42" t="s">
        <v>162</v>
      </c>
      <c r="E20" s="42"/>
      <c r="F20" s="42"/>
      <c r="G20" s="42"/>
      <c r="H20" s="42"/>
      <c r="I20" s="42"/>
      <c r="J20" s="42"/>
    </row>
    <row r="21" spans="1:10" ht="23.25">
      <c r="A21" s="33">
        <v>4</v>
      </c>
      <c r="B21" s="35" t="s">
        <v>139</v>
      </c>
      <c r="C21" s="42"/>
      <c r="D21" s="42"/>
      <c r="E21" s="42" t="s">
        <v>162</v>
      </c>
      <c r="F21" s="42" t="s">
        <v>162</v>
      </c>
      <c r="G21" s="42" t="s">
        <v>162</v>
      </c>
      <c r="H21" s="42" t="s">
        <v>162</v>
      </c>
      <c r="I21" s="42"/>
      <c r="J21" s="42"/>
    </row>
    <row r="22" spans="1:10" ht="23.25">
      <c r="A22" s="34">
        <v>5</v>
      </c>
      <c r="B22" s="35" t="s">
        <v>151</v>
      </c>
      <c r="C22" s="42"/>
      <c r="D22" s="42"/>
      <c r="E22" s="42" t="s">
        <v>162</v>
      </c>
      <c r="F22" s="42" t="s">
        <v>162</v>
      </c>
      <c r="G22" s="42" t="s">
        <v>162</v>
      </c>
      <c r="H22" s="42" t="s">
        <v>162</v>
      </c>
      <c r="I22" s="42"/>
      <c r="J22" s="42"/>
    </row>
    <row r="23" spans="1:10" ht="23.25">
      <c r="A23" s="33">
        <v>6</v>
      </c>
      <c r="B23" s="35" t="s">
        <v>127</v>
      </c>
      <c r="C23" s="42"/>
      <c r="D23" s="42" t="s">
        <v>162</v>
      </c>
      <c r="E23" s="42"/>
      <c r="F23" s="42"/>
      <c r="G23" s="42" t="s">
        <v>162</v>
      </c>
      <c r="H23" s="42"/>
      <c r="I23" s="42"/>
      <c r="J23" s="42" t="s">
        <v>162</v>
      </c>
    </row>
    <row r="24" spans="1:10" ht="23.25">
      <c r="A24" s="34">
        <v>7</v>
      </c>
      <c r="B24" s="35" t="s">
        <v>155</v>
      </c>
      <c r="C24" s="42"/>
      <c r="D24" s="42" t="s">
        <v>162</v>
      </c>
      <c r="E24" s="42"/>
      <c r="F24" s="42"/>
      <c r="G24" s="42"/>
      <c r="H24" s="42"/>
      <c r="I24" s="42"/>
      <c r="J24" s="42"/>
    </row>
    <row r="25" spans="1:10" ht="23.25">
      <c r="A25" s="33">
        <v>8</v>
      </c>
      <c r="B25" s="35" t="s">
        <v>156</v>
      </c>
      <c r="C25" s="43" t="s">
        <v>162</v>
      </c>
      <c r="D25" s="43" t="s">
        <v>162</v>
      </c>
      <c r="E25" s="43"/>
      <c r="F25" s="43"/>
      <c r="G25" s="43"/>
      <c r="H25" s="43"/>
      <c r="I25" s="43"/>
      <c r="J25" s="43"/>
    </row>
    <row r="26" spans="1:10" ht="23.25">
      <c r="A26" s="34">
        <v>9</v>
      </c>
      <c r="B26" s="35" t="s">
        <v>128</v>
      </c>
      <c r="C26" s="42"/>
      <c r="D26" s="42"/>
      <c r="E26" s="42" t="s">
        <v>162</v>
      </c>
      <c r="F26" s="42" t="s">
        <v>162</v>
      </c>
      <c r="G26" s="42" t="s">
        <v>162</v>
      </c>
      <c r="H26" s="42" t="s">
        <v>162</v>
      </c>
      <c r="I26" s="42"/>
      <c r="J26" s="42"/>
    </row>
    <row r="27" spans="1:10" ht="23.25">
      <c r="A27" s="33">
        <v>10</v>
      </c>
      <c r="B27" s="35" t="s">
        <v>159</v>
      </c>
      <c r="C27" s="42"/>
      <c r="D27" s="42" t="s">
        <v>162</v>
      </c>
      <c r="E27" s="42" t="s">
        <v>162</v>
      </c>
      <c r="F27" s="42" t="s">
        <v>162</v>
      </c>
      <c r="G27" s="42" t="s">
        <v>162</v>
      </c>
      <c r="H27" s="42" t="s">
        <v>162</v>
      </c>
      <c r="I27" s="42"/>
      <c r="J27" s="42"/>
    </row>
    <row r="28" spans="1:10">
      <c r="B28" s="41"/>
      <c r="C28" s="40"/>
      <c r="D28" s="40"/>
      <c r="E28" s="40"/>
      <c r="F28" s="40"/>
      <c r="G28" s="40"/>
      <c r="H28" s="40"/>
      <c r="I28" s="40"/>
    </row>
    <row r="30" spans="1:10">
      <c r="D30" s="82" t="s">
        <v>150</v>
      </c>
      <c r="E30" s="82"/>
    </row>
  </sheetData>
  <sortState ref="B17:I26">
    <sortCondition ref="B17"/>
  </sortState>
  <mergeCells count="4">
    <mergeCell ref="D30:E30"/>
    <mergeCell ref="C3:I3"/>
    <mergeCell ref="B2:I2"/>
    <mergeCell ref="B16:J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I15"/>
  <sheetViews>
    <sheetView topLeftCell="B1" workbookViewId="0">
      <selection activeCell="F20" sqref="F20"/>
    </sheetView>
  </sheetViews>
  <sheetFormatPr baseColWidth="10" defaultRowHeight="15"/>
  <cols>
    <col min="2" max="2" width="3" bestFit="1" customWidth="1"/>
    <col min="3" max="3" width="16.28515625" customWidth="1"/>
    <col min="4" max="5" width="28.85546875" customWidth="1"/>
    <col min="6" max="6" width="21.42578125" customWidth="1"/>
    <col min="7" max="8" width="28.85546875" customWidth="1"/>
    <col min="9" max="9" width="15.140625" customWidth="1"/>
  </cols>
  <sheetData>
    <row r="3" spans="2:9" ht="18.75">
      <c r="B3" s="15"/>
      <c r="C3" s="74" t="s">
        <v>222</v>
      </c>
      <c r="D3" s="74"/>
      <c r="E3" s="74"/>
      <c r="F3" s="74"/>
      <c r="G3" s="74"/>
      <c r="H3" s="74"/>
      <c r="I3" s="74"/>
    </row>
    <row r="4" spans="2:9">
      <c r="B4" s="15"/>
      <c r="C4" s="15"/>
      <c r="D4" s="15"/>
      <c r="E4" s="15"/>
      <c r="F4" s="15"/>
      <c r="G4" s="15"/>
      <c r="H4" s="15"/>
    </row>
    <row r="5" spans="2:9" s="9" customFormat="1">
      <c r="B5" s="16"/>
      <c r="C5" s="52" t="s">
        <v>33</v>
      </c>
      <c r="D5" s="52" t="s">
        <v>34</v>
      </c>
      <c r="E5" s="52" t="s">
        <v>35</v>
      </c>
      <c r="F5" s="52" t="s">
        <v>36</v>
      </c>
      <c r="G5" s="52" t="s">
        <v>37</v>
      </c>
      <c r="H5" s="52" t="s">
        <v>38</v>
      </c>
      <c r="I5" s="62" t="s">
        <v>211</v>
      </c>
    </row>
    <row r="6" spans="2:9" ht="32.25" customHeight="1">
      <c r="B6" s="15">
        <v>1</v>
      </c>
      <c r="C6" s="11"/>
      <c r="D6" s="11"/>
      <c r="E6" s="11"/>
      <c r="F6" s="11"/>
      <c r="G6" s="11"/>
      <c r="H6" s="11"/>
      <c r="I6" s="7"/>
    </row>
    <row r="7" spans="2:9" ht="32.25" customHeight="1">
      <c r="B7" s="15">
        <v>2</v>
      </c>
      <c r="C7" s="11"/>
      <c r="D7" s="11"/>
      <c r="E7" s="11"/>
      <c r="F7" s="11"/>
      <c r="G7" s="11"/>
      <c r="H7" s="11"/>
      <c r="I7" s="7"/>
    </row>
    <row r="8" spans="2:9" ht="32.25" customHeight="1">
      <c r="B8" s="15">
        <v>3</v>
      </c>
      <c r="C8" s="11"/>
      <c r="D8" s="11"/>
      <c r="E8" s="11"/>
      <c r="F8" s="11"/>
      <c r="G8" s="11"/>
      <c r="H8" s="11"/>
      <c r="I8" s="7"/>
    </row>
    <row r="9" spans="2:9" ht="32.25" customHeight="1">
      <c r="B9" s="15">
        <v>4</v>
      </c>
      <c r="C9" s="11"/>
      <c r="D9" s="11"/>
      <c r="E9" s="11"/>
      <c r="F9" s="11"/>
      <c r="G9" s="11"/>
      <c r="H9" s="11"/>
      <c r="I9" s="7"/>
    </row>
    <row r="10" spans="2:9" ht="32.25" customHeight="1">
      <c r="B10" s="15">
        <v>5</v>
      </c>
      <c r="C10" s="11"/>
      <c r="D10" s="11"/>
      <c r="E10" s="11"/>
      <c r="F10" s="11"/>
      <c r="G10" s="11"/>
      <c r="H10" s="11"/>
      <c r="I10" s="7"/>
    </row>
    <row r="11" spans="2:9" ht="32.25" customHeight="1">
      <c r="B11" s="15">
        <v>6</v>
      </c>
      <c r="C11" s="11"/>
      <c r="D11" s="11"/>
      <c r="E11" s="11"/>
      <c r="F11" s="11"/>
      <c r="G11" s="11"/>
      <c r="H11" s="11"/>
      <c r="I11" s="7"/>
    </row>
    <row r="12" spans="2:9" ht="32.25" customHeight="1">
      <c r="B12" s="15">
        <v>7</v>
      </c>
      <c r="C12" s="11"/>
      <c r="D12" s="11"/>
      <c r="E12" s="11"/>
      <c r="F12" s="11"/>
      <c r="G12" s="11"/>
      <c r="H12" s="11"/>
      <c r="I12" s="7"/>
    </row>
    <row r="13" spans="2:9" ht="32.25" customHeight="1">
      <c r="B13" s="15">
        <v>8</v>
      </c>
      <c r="C13" s="11"/>
      <c r="D13" s="11"/>
      <c r="E13" s="11"/>
      <c r="F13" s="11"/>
      <c r="G13" s="11"/>
      <c r="H13" s="11"/>
      <c r="I13" s="7"/>
    </row>
    <row r="14" spans="2:9" ht="32.25" customHeight="1">
      <c r="B14" s="15">
        <v>9</v>
      </c>
      <c r="C14" s="11"/>
      <c r="D14" s="11"/>
      <c r="E14" s="11"/>
      <c r="F14" s="11"/>
      <c r="G14" s="11"/>
      <c r="H14" s="11"/>
      <c r="I14" s="7"/>
    </row>
    <row r="15" spans="2:9" ht="32.25" customHeight="1">
      <c r="B15" s="15">
        <v>10</v>
      </c>
      <c r="C15" s="11"/>
      <c r="D15" s="11"/>
      <c r="E15" s="11"/>
      <c r="F15" s="11"/>
      <c r="G15" s="11"/>
      <c r="H15" s="11"/>
      <c r="I15" s="7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7"/>
  <sheetViews>
    <sheetView topLeftCell="A3" zoomScale="120" zoomScaleNormal="120" workbookViewId="0">
      <selection activeCell="C23" sqref="C23"/>
    </sheetView>
  </sheetViews>
  <sheetFormatPr baseColWidth="10" defaultRowHeight="15"/>
  <cols>
    <col min="1" max="1" width="5.42578125" customWidth="1"/>
    <col min="2" max="2" width="39.28515625" customWidth="1"/>
    <col min="3" max="3" width="25.85546875" customWidth="1"/>
    <col min="4" max="4" width="18" customWidth="1"/>
  </cols>
  <sheetData>
    <row r="4" spans="1:5" ht="21">
      <c r="A4" s="15"/>
      <c r="B4" s="19" t="s">
        <v>7</v>
      </c>
      <c r="C4" s="69" t="str">
        <f>+'Reseña finca'!C4</f>
        <v>Ejemplo</v>
      </c>
      <c r="D4" s="69"/>
      <c r="E4" s="17"/>
    </row>
    <row r="5" spans="1:5">
      <c r="A5" s="15"/>
      <c r="B5" s="15"/>
      <c r="C5" s="15"/>
      <c r="D5" s="15"/>
    </row>
    <row r="6" spans="1:5">
      <c r="A6" s="15"/>
      <c r="B6" s="15"/>
      <c r="C6" s="15"/>
      <c r="D6" s="15"/>
    </row>
    <row r="7" spans="1:5" ht="23.25" customHeight="1">
      <c r="A7" s="15"/>
      <c r="B7" s="54" t="s">
        <v>46</v>
      </c>
      <c r="C7" s="54" t="s">
        <v>44</v>
      </c>
      <c r="D7" s="54" t="s">
        <v>45</v>
      </c>
    </row>
    <row r="8" spans="1:5" ht="23.25" customHeight="1">
      <c r="A8" s="15">
        <v>1</v>
      </c>
      <c r="B8" s="11" t="s">
        <v>213</v>
      </c>
      <c r="C8" s="11">
        <v>200</v>
      </c>
      <c r="D8" s="11" t="s">
        <v>215</v>
      </c>
    </row>
    <row r="9" spans="1:5" ht="23.25" customHeight="1">
      <c r="A9" s="15">
        <v>2</v>
      </c>
      <c r="B9" s="11" t="s">
        <v>214</v>
      </c>
      <c r="C9" s="11">
        <v>500</v>
      </c>
      <c r="D9" s="11" t="s">
        <v>216</v>
      </c>
    </row>
    <row r="10" spans="1:5" ht="23.25" customHeight="1">
      <c r="A10" s="15">
        <v>3</v>
      </c>
      <c r="B10" s="11"/>
      <c r="C10" s="11"/>
      <c r="D10" s="11"/>
    </row>
    <row r="11" spans="1:5" ht="23.25" customHeight="1">
      <c r="A11" s="15">
        <v>4</v>
      </c>
      <c r="B11" s="11"/>
      <c r="C11" s="11"/>
      <c r="D11" s="11"/>
    </row>
    <row r="12" spans="1:5" ht="23.25" customHeight="1">
      <c r="A12" s="15">
        <v>5</v>
      </c>
      <c r="B12" s="11"/>
      <c r="C12" s="11"/>
      <c r="D12" s="11"/>
    </row>
    <row r="13" spans="1:5" ht="23.25" customHeight="1">
      <c r="A13" s="15">
        <v>6</v>
      </c>
      <c r="B13" s="11"/>
      <c r="C13" s="11"/>
      <c r="D13" s="11"/>
    </row>
    <row r="14" spans="1:5" ht="23.25" customHeight="1">
      <c r="A14" s="15">
        <v>7</v>
      </c>
      <c r="B14" s="11"/>
      <c r="C14" s="11"/>
      <c r="D14" s="11"/>
    </row>
    <row r="15" spans="1:5" ht="23.25" customHeight="1">
      <c r="A15" s="15">
        <v>8</v>
      </c>
      <c r="B15" s="11"/>
      <c r="C15" s="11"/>
      <c r="D15" s="11"/>
    </row>
    <row r="16" spans="1:5" ht="23.25" customHeight="1">
      <c r="A16" s="15">
        <v>9</v>
      </c>
      <c r="B16" s="11"/>
      <c r="C16" s="11"/>
      <c r="D16" s="11"/>
    </row>
    <row r="17" spans="1:4" ht="23.25" customHeight="1">
      <c r="A17" s="15">
        <v>10</v>
      </c>
      <c r="B17" s="11"/>
      <c r="C17" s="11"/>
      <c r="D17" s="11"/>
    </row>
  </sheetData>
  <mergeCells count="1"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8"/>
  <sheetViews>
    <sheetView zoomScale="99" zoomScaleNormal="99" workbookViewId="0">
      <selection activeCell="E34" sqref="E34"/>
    </sheetView>
  </sheetViews>
  <sheetFormatPr baseColWidth="10" defaultRowHeight="15"/>
  <cols>
    <col min="1" max="1" width="1.85546875" customWidth="1"/>
    <col min="2" max="2" width="14.140625" bestFit="1" customWidth="1"/>
    <col min="3" max="3" width="15.7109375" bestFit="1" customWidth="1"/>
    <col min="4" max="4" width="15.5703125" bestFit="1" customWidth="1"/>
    <col min="5" max="5" width="18.85546875" bestFit="1" customWidth="1"/>
    <col min="7" max="7" width="14" customWidth="1"/>
    <col min="8" max="8" width="18.42578125" bestFit="1" customWidth="1"/>
    <col min="9" max="9" width="25.140625" bestFit="1" customWidth="1"/>
    <col min="11" max="11" width="17.85546875" bestFit="1" customWidth="1"/>
    <col min="13" max="13" width="2.140625" customWidth="1"/>
  </cols>
  <sheetData>
    <row r="2" spans="2:12" ht="21">
      <c r="B2" s="70" t="s">
        <v>47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2:12" ht="15.75">
      <c r="F3" s="22" t="s">
        <v>48</v>
      </c>
      <c r="G3" s="71" t="str">
        <f>+'Reseña finca'!C4</f>
        <v>Ejemplo</v>
      </c>
      <c r="H3" s="71"/>
    </row>
    <row r="5" spans="2:12">
      <c r="H5" s="4" t="s">
        <v>52</v>
      </c>
    </row>
    <row r="6" spans="2:12">
      <c r="H6" s="21">
        <f>+E10*K10</f>
        <v>103</v>
      </c>
    </row>
    <row r="9" spans="2:12">
      <c r="E9" s="4" t="s">
        <v>51</v>
      </c>
      <c r="F9" s="6"/>
      <c r="K9" s="4" t="s">
        <v>8</v>
      </c>
    </row>
    <row r="10" spans="2:12">
      <c r="E10" s="20">
        <f>+(B18+G18)/(D18+I18)</f>
        <v>0.60946745562130178</v>
      </c>
      <c r="F10" s="5"/>
      <c r="K10" s="21">
        <f>+J14+L14</f>
        <v>169</v>
      </c>
    </row>
    <row r="13" spans="2:12">
      <c r="C13" s="4" t="s">
        <v>53</v>
      </c>
      <c r="H13" s="4" t="s">
        <v>54</v>
      </c>
      <c r="J13" s="4" t="s">
        <v>9</v>
      </c>
      <c r="L13" s="4" t="s">
        <v>10</v>
      </c>
    </row>
    <row r="14" spans="2:12">
      <c r="C14" s="20">
        <f>+B18/D18</f>
        <v>0.52941176470588236</v>
      </c>
      <c r="H14" s="20">
        <f>+G18/I18</f>
        <v>0.64406779661016944</v>
      </c>
      <c r="J14" s="21">
        <f>+D18</f>
        <v>51</v>
      </c>
      <c r="L14" s="21">
        <f>+I18</f>
        <v>118</v>
      </c>
    </row>
    <row r="15" spans="2:12">
      <c r="C15" s="5"/>
      <c r="H15" s="5"/>
      <c r="J15" s="5"/>
      <c r="L15" s="5"/>
    </row>
    <row r="17" spans="2:9">
      <c r="B17" s="4" t="s">
        <v>12</v>
      </c>
      <c r="D17" s="4" t="s">
        <v>50</v>
      </c>
      <c r="G17" s="4" t="s">
        <v>11</v>
      </c>
      <c r="I17" s="4" t="s">
        <v>49</v>
      </c>
    </row>
    <row r="18" spans="2:9">
      <c r="B18" s="1">
        <v>27</v>
      </c>
      <c r="D18" s="1">
        <v>51</v>
      </c>
      <c r="G18" s="1">
        <v>76</v>
      </c>
      <c r="I18" s="1">
        <v>118</v>
      </c>
    </row>
  </sheetData>
  <mergeCells count="2">
    <mergeCell ref="B2:L2"/>
    <mergeCell ref="G3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N17"/>
  <sheetViews>
    <sheetView workbookViewId="0">
      <selection activeCell="F31" sqref="F31"/>
    </sheetView>
  </sheetViews>
  <sheetFormatPr baseColWidth="10" defaultRowHeight="15"/>
  <cols>
    <col min="1" max="1" width="5.28515625" customWidth="1"/>
    <col min="2" max="2" width="13.85546875" bestFit="1" customWidth="1"/>
    <col min="15" max="15" width="5.42578125" customWidth="1"/>
  </cols>
  <sheetData>
    <row r="4" spans="2:14" ht="18.75">
      <c r="B4" s="68" t="s">
        <v>219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6" spans="2:14">
      <c r="B6" s="10" t="s">
        <v>55</v>
      </c>
      <c r="C6" s="4" t="s">
        <v>56</v>
      </c>
      <c r="D6" s="4" t="s">
        <v>57</v>
      </c>
      <c r="E6" s="4" t="s">
        <v>58</v>
      </c>
      <c r="F6" s="4" t="s">
        <v>59</v>
      </c>
      <c r="G6" s="4" t="s">
        <v>60</v>
      </c>
      <c r="H6" s="4" t="s">
        <v>61</v>
      </c>
      <c r="I6" s="4" t="s">
        <v>62</v>
      </c>
      <c r="J6" s="4" t="s">
        <v>63</v>
      </c>
      <c r="K6" s="4" t="s">
        <v>64</v>
      </c>
      <c r="L6" s="4" t="s">
        <v>65</v>
      </c>
      <c r="M6" s="4" t="s">
        <v>66</v>
      </c>
      <c r="N6" s="4" t="s">
        <v>67</v>
      </c>
    </row>
    <row r="7" spans="2:14">
      <c r="B7" s="21" t="s">
        <v>68</v>
      </c>
      <c r="C7" s="7">
        <v>-1</v>
      </c>
      <c r="D7" s="7">
        <v>0</v>
      </c>
      <c r="E7" s="7">
        <v>2</v>
      </c>
      <c r="F7" s="7">
        <v>2</v>
      </c>
      <c r="G7" s="7">
        <v>2</v>
      </c>
      <c r="H7" s="7">
        <v>0</v>
      </c>
      <c r="I7" s="7">
        <v>-1</v>
      </c>
      <c r="J7" s="7">
        <v>-2</v>
      </c>
      <c r="K7" s="7">
        <v>0</v>
      </c>
      <c r="L7" s="7">
        <v>2</v>
      </c>
      <c r="M7" s="7">
        <v>1</v>
      </c>
      <c r="N7" s="7">
        <v>-1</v>
      </c>
    </row>
    <row r="11" spans="2:14">
      <c r="B11" s="23"/>
    </row>
    <row r="12" spans="2:14">
      <c r="B12" s="72" t="s">
        <v>72</v>
      </c>
      <c r="C12" s="72"/>
    </row>
    <row r="13" spans="2:14">
      <c r="B13" s="7" t="s">
        <v>69</v>
      </c>
      <c r="C13" s="24">
        <v>2</v>
      </c>
    </row>
    <row r="14" spans="2:14">
      <c r="B14" s="7" t="s">
        <v>14</v>
      </c>
      <c r="C14" s="24">
        <v>1</v>
      </c>
    </row>
    <row r="15" spans="2:14">
      <c r="B15" s="7" t="s">
        <v>73</v>
      </c>
      <c r="C15" s="24">
        <v>0</v>
      </c>
    </row>
    <row r="16" spans="2:14">
      <c r="B16" s="7" t="s">
        <v>70</v>
      </c>
      <c r="C16" s="24">
        <v>-1</v>
      </c>
    </row>
    <row r="17" spans="2:3">
      <c r="B17" s="7" t="s">
        <v>71</v>
      </c>
      <c r="C17" s="24">
        <v>-2</v>
      </c>
    </row>
  </sheetData>
  <mergeCells count="2">
    <mergeCell ref="B4:N4"/>
    <mergeCell ref="B12:C12"/>
  </mergeCells>
  <dataValidations count="1">
    <dataValidation type="list" allowBlank="1" showInputMessage="1" showErrorMessage="1" sqref="C7:N7">
      <formula1>$C$13:$C$17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N27"/>
  <sheetViews>
    <sheetView workbookViewId="0">
      <selection activeCell="J33" sqref="J33"/>
    </sheetView>
  </sheetViews>
  <sheetFormatPr baseColWidth="10" defaultRowHeight="15"/>
  <cols>
    <col min="1" max="1" width="6.42578125" customWidth="1"/>
    <col min="2" max="2" width="22.140625" bestFit="1" customWidth="1"/>
  </cols>
  <sheetData>
    <row r="4" spans="2:14" ht="18.75">
      <c r="B4" s="68" t="s">
        <v>78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14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>
      <c r="B6" s="10" t="s">
        <v>55</v>
      </c>
      <c r="C6" s="4" t="s">
        <v>56</v>
      </c>
      <c r="D6" s="4" t="s">
        <v>57</v>
      </c>
      <c r="E6" s="4" t="s">
        <v>58</v>
      </c>
      <c r="F6" s="4" t="s">
        <v>59</v>
      </c>
      <c r="G6" s="4" t="s">
        <v>60</v>
      </c>
      <c r="H6" s="4" t="s">
        <v>61</v>
      </c>
      <c r="I6" s="4" t="s">
        <v>62</v>
      </c>
      <c r="J6" s="4" t="s">
        <v>63</v>
      </c>
      <c r="K6" s="4" t="s">
        <v>64</v>
      </c>
      <c r="L6" s="4" t="s">
        <v>65</v>
      </c>
      <c r="M6" s="4" t="s">
        <v>66</v>
      </c>
      <c r="N6" s="4" t="s">
        <v>67</v>
      </c>
    </row>
    <row r="7" spans="2:14">
      <c r="B7" s="21" t="s">
        <v>74</v>
      </c>
      <c r="C7" s="7">
        <v>1</v>
      </c>
      <c r="D7" s="7">
        <v>3</v>
      </c>
      <c r="E7" s="7">
        <v>3</v>
      </c>
      <c r="F7" s="7">
        <v>2</v>
      </c>
      <c r="G7" s="7">
        <v>0</v>
      </c>
      <c r="H7" s="7">
        <v>0</v>
      </c>
      <c r="I7" s="7">
        <v>0</v>
      </c>
      <c r="J7" s="7">
        <v>1</v>
      </c>
      <c r="K7" s="7">
        <v>2</v>
      </c>
      <c r="L7" s="7">
        <v>3</v>
      </c>
      <c r="M7" s="7">
        <v>3</v>
      </c>
      <c r="N7" s="7">
        <v>1</v>
      </c>
    </row>
    <row r="8" spans="2:14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>
      <c r="B11" s="2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4">
      <c r="B12" s="72" t="s">
        <v>72</v>
      </c>
      <c r="C12" s="7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2:14">
      <c r="B13" s="7" t="s">
        <v>152</v>
      </c>
      <c r="C13" s="24">
        <v>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>
      <c r="B14" s="7" t="s">
        <v>75</v>
      </c>
      <c r="C14" s="24">
        <v>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>
      <c r="B15" s="7" t="s">
        <v>79</v>
      </c>
      <c r="C15" s="24">
        <v>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>
      <c r="B16" s="7" t="s">
        <v>76</v>
      </c>
      <c r="C16" s="24"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4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14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</sheetData>
  <mergeCells count="2">
    <mergeCell ref="B4:N4"/>
    <mergeCell ref="B12:C12"/>
  </mergeCells>
  <dataValidations disablePrompts="1" count="1">
    <dataValidation type="list" allowBlank="1" showInputMessage="1" showErrorMessage="1" sqref="C7:N7">
      <formula1>$C$13:$C$16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N10"/>
  <sheetViews>
    <sheetView workbookViewId="0">
      <selection activeCell="G35" sqref="G35"/>
    </sheetView>
  </sheetViews>
  <sheetFormatPr baseColWidth="10" defaultRowHeight="15"/>
  <cols>
    <col min="1" max="1" width="11.42578125" style="8"/>
    <col min="2" max="2" width="17.5703125" style="8" bestFit="1" customWidth="1"/>
    <col min="3" max="16384" width="11.42578125" style="8"/>
  </cols>
  <sheetData>
    <row r="4" spans="2:14" ht="18.75">
      <c r="B4" s="68" t="s">
        <v>217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6" spans="2:14">
      <c r="B6" s="10" t="s">
        <v>55</v>
      </c>
      <c r="C6" s="4" t="s">
        <v>56</v>
      </c>
      <c r="D6" s="4" t="s">
        <v>57</v>
      </c>
      <c r="E6" s="4" t="s">
        <v>58</v>
      </c>
      <c r="F6" s="4" t="s">
        <v>59</v>
      </c>
      <c r="G6" s="4" t="s">
        <v>60</v>
      </c>
      <c r="H6" s="4" t="s">
        <v>61</v>
      </c>
      <c r="I6" s="4" t="s">
        <v>62</v>
      </c>
      <c r="J6" s="4" t="s">
        <v>63</v>
      </c>
      <c r="K6" s="4" t="s">
        <v>64</v>
      </c>
      <c r="L6" s="4" t="s">
        <v>65</v>
      </c>
      <c r="M6" s="4" t="s">
        <v>66</v>
      </c>
      <c r="N6" s="4" t="s">
        <v>67</v>
      </c>
    </row>
    <row r="7" spans="2:14">
      <c r="B7" s="12" t="str">
        <f>+'Regimen de lluvias'!B7</f>
        <v>Lluvias/Sequia</v>
      </c>
      <c r="C7" s="7">
        <f>+'Regimen de lluvias'!C7</f>
        <v>-1</v>
      </c>
      <c r="D7" s="7">
        <f>+'Regimen de lluvias'!D7</f>
        <v>0</v>
      </c>
      <c r="E7" s="7">
        <f>+'Regimen de lluvias'!E7</f>
        <v>2</v>
      </c>
      <c r="F7" s="7">
        <f>+'Regimen de lluvias'!F7</f>
        <v>2</v>
      </c>
      <c r="G7" s="7">
        <f>+'Regimen de lluvias'!G7</f>
        <v>2</v>
      </c>
      <c r="H7" s="7">
        <f>+'Regimen de lluvias'!H7</f>
        <v>0</v>
      </c>
      <c r="I7" s="7">
        <f>+'Regimen de lluvias'!I7</f>
        <v>-1</v>
      </c>
      <c r="J7" s="7">
        <f>+'Regimen de lluvias'!J7</f>
        <v>-2</v>
      </c>
      <c r="K7" s="7">
        <f>+'Regimen de lluvias'!K7</f>
        <v>0</v>
      </c>
      <c r="L7" s="7">
        <f>+'Regimen de lluvias'!L7</f>
        <v>2</v>
      </c>
      <c r="M7" s="7">
        <f>+'Regimen de lluvias'!M7</f>
        <v>1</v>
      </c>
      <c r="N7" s="7">
        <f>+'Regimen de lluvias'!N7</f>
        <v>-1</v>
      </c>
    </row>
    <row r="8" spans="2:14">
      <c r="B8" s="12" t="str">
        <f>+'Regimen de Partos'!B7</f>
        <v>Partos Observados</v>
      </c>
      <c r="C8" s="7">
        <f>+'Regimen de Partos'!C7</f>
        <v>1</v>
      </c>
      <c r="D8" s="7">
        <f>+'Regimen de Partos'!D7</f>
        <v>3</v>
      </c>
      <c r="E8" s="7">
        <f>+'Regimen de Partos'!E7</f>
        <v>3</v>
      </c>
      <c r="F8" s="7">
        <f>+'Regimen de Partos'!F7</f>
        <v>2</v>
      </c>
      <c r="G8" s="7">
        <f>+'Regimen de Partos'!G7</f>
        <v>0</v>
      </c>
      <c r="H8" s="7">
        <f>+'Regimen de Partos'!H7</f>
        <v>0</v>
      </c>
      <c r="I8" s="7">
        <f>+'Regimen de Partos'!I7</f>
        <v>0</v>
      </c>
      <c r="J8" s="7">
        <f>+'Regimen de Partos'!J7</f>
        <v>1</v>
      </c>
      <c r="K8" s="7">
        <f>+'Regimen de Partos'!K7</f>
        <v>2</v>
      </c>
      <c r="L8" s="7">
        <f>+'Regimen de Partos'!L7</f>
        <v>3</v>
      </c>
      <c r="M8" s="7">
        <f>+'Regimen de Partos'!M7</f>
        <v>3</v>
      </c>
      <c r="N8" s="7">
        <f>+'Regimen de Partos'!N7</f>
        <v>1</v>
      </c>
    </row>
    <row r="10" spans="2:14">
      <c r="B10" s="23"/>
    </row>
  </sheetData>
  <mergeCells count="1">
    <mergeCell ref="B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N10"/>
  <sheetViews>
    <sheetView workbookViewId="0">
      <selection activeCell="B4" sqref="B4:N26"/>
    </sheetView>
  </sheetViews>
  <sheetFormatPr baseColWidth="10" defaultRowHeight="15"/>
  <cols>
    <col min="1" max="1" width="11.42578125" style="8"/>
    <col min="2" max="2" width="17.5703125" style="8" bestFit="1" customWidth="1"/>
    <col min="3" max="16384" width="11.42578125" style="8"/>
  </cols>
  <sheetData>
    <row r="4" spans="2:14" ht="18.75">
      <c r="B4" s="68" t="s">
        <v>218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6" spans="2:14">
      <c r="B6" s="10" t="s">
        <v>55</v>
      </c>
      <c r="C6" s="4" t="s">
        <v>56</v>
      </c>
      <c r="D6" s="4" t="s">
        <v>57</v>
      </c>
      <c r="E6" s="4" t="s">
        <v>58</v>
      </c>
      <c r="F6" s="4" t="s">
        <v>59</v>
      </c>
      <c r="G6" s="4" t="s">
        <v>60</v>
      </c>
      <c r="H6" s="4" t="s">
        <v>61</v>
      </c>
      <c r="I6" s="4" t="s">
        <v>62</v>
      </c>
      <c r="J6" s="4" t="s">
        <v>63</v>
      </c>
      <c r="K6" s="4" t="s">
        <v>64</v>
      </c>
      <c r="L6" s="4" t="s">
        <v>65</v>
      </c>
      <c r="M6" s="4" t="s">
        <v>66</v>
      </c>
      <c r="N6" s="4" t="s">
        <v>67</v>
      </c>
    </row>
    <row r="7" spans="2:14">
      <c r="B7" s="12" t="str">
        <f>+'Regimen de lluvias'!B7</f>
        <v>Lluvias/Sequia</v>
      </c>
      <c r="C7" s="7">
        <f>+'Regimen de lluvias'!C7</f>
        <v>-1</v>
      </c>
      <c r="D7" s="7">
        <f>+'Regimen de lluvias'!D7</f>
        <v>0</v>
      </c>
      <c r="E7" s="7">
        <f>+'Regimen de lluvias'!E7</f>
        <v>2</v>
      </c>
      <c r="F7" s="7">
        <f>+'Regimen de lluvias'!F7</f>
        <v>2</v>
      </c>
      <c r="G7" s="7">
        <f>+'Regimen de lluvias'!G7</f>
        <v>2</v>
      </c>
      <c r="H7" s="7">
        <f>+'Regimen de lluvias'!H7</f>
        <v>0</v>
      </c>
      <c r="I7" s="7">
        <f>+'Regimen de lluvias'!I7</f>
        <v>-1</v>
      </c>
      <c r="J7" s="7">
        <f>+'Regimen de lluvias'!J7</f>
        <v>-2</v>
      </c>
      <c r="K7" s="7">
        <f>+'Regimen de lluvias'!K7</f>
        <v>0</v>
      </c>
      <c r="L7" s="7">
        <f>+'Regimen de lluvias'!L7</f>
        <v>2</v>
      </c>
      <c r="M7" s="7">
        <f>+'Regimen de lluvias'!M7</f>
        <v>1</v>
      </c>
      <c r="N7" s="7">
        <f>+'Regimen de lluvias'!N7</f>
        <v>-1</v>
      </c>
    </row>
    <row r="8" spans="2:14">
      <c r="B8" s="12" t="s">
        <v>77</v>
      </c>
      <c r="C8" s="7">
        <f>+'LLuvias Vs Partos'!L8</f>
        <v>3</v>
      </c>
      <c r="D8" s="7">
        <f>+'LLuvias Vs Partos'!M8</f>
        <v>3</v>
      </c>
      <c r="E8" s="7">
        <f>+'LLuvias Vs Partos'!N8</f>
        <v>1</v>
      </c>
      <c r="F8" s="7">
        <f>+'Regimen de Partos'!C7</f>
        <v>1</v>
      </c>
      <c r="G8" s="7">
        <f>+'Regimen de Partos'!D7</f>
        <v>3</v>
      </c>
      <c r="H8" s="7">
        <f>+'Regimen de Partos'!E7</f>
        <v>3</v>
      </c>
      <c r="I8" s="7">
        <f>+'Regimen de Partos'!F7</f>
        <v>2</v>
      </c>
      <c r="J8" s="7">
        <f>+'Regimen de Partos'!G7</f>
        <v>0</v>
      </c>
      <c r="K8" s="7">
        <f>+'Regimen de Partos'!H7</f>
        <v>0</v>
      </c>
      <c r="L8" s="7">
        <f>+'Regimen de Partos'!I7</f>
        <v>0</v>
      </c>
      <c r="M8" s="7">
        <f>+'Regimen de Partos'!J7</f>
        <v>1</v>
      </c>
      <c r="N8" s="7">
        <f>+'Regimen de Partos'!K7</f>
        <v>2</v>
      </c>
    </row>
    <row r="10" spans="2:14">
      <c r="B10" s="23"/>
    </row>
  </sheetData>
  <mergeCells count="1">
    <mergeCell ref="B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3" sqref="A3:F9"/>
    </sheetView>
  </sheetViews>
  <sheetFormatPr baseColWidth="10" defaultRowHeight="15"/>
  <cols>
    <col min="1" max="1" width="12.5703125" customWidth="1"/>
    <col min="2" max="2" width="11.42578125" hidden="1" customWidth="1"/>
    <col min="3" max="3" width="14.7109375" style="8" bestFit="1" customWidth="1"/>
    <col min="4" max="4" width="20" bestFit="1" customWidth="1"/>
    <col min="5" max="5" width="13.42578125" bestFit="1" customWidth="1"/>
    <col min="6" max="6" width="15.7109375" bestFit="1" customWidth="1"/>
  </cols>
  <sheetData>
    <row r="1" spans="1:6" ht="21">
      <c r="A1" s="70" t="s">
        <v>82</v>
      </c>
      <c r="B1" s="70"/>
      <c r="C1" s="70"/>
      <c r="D1" s="70"/>
      <c r="E1" s="70"/>
      <c r="F1" s="70"/>
    </row>
    <row r="3" spans="1:6" ht="18.75">
      <c r="A3" s="74" t="s">
        <v>81</v>
      </c>
      <c r="B3" s="74"/>
      <c r="C3" s="74"/>
      <c r="D3" s="74"/>
      <c r="E3" s="74"/>
      <c r="F3" s="74"/>
    </row>
    <row r="4" spans="1:6">
      <c r="A4" s="15"/>
      <c r="B4" s="15"/>
      <c r="C4" s="15"/>
      <c r="D4" s="15"/>
      <c r="E4" s="15"/>
      <c r="F4" s="15"/>
    </row>
    <row r="5" spans="1:6">
      <c r="A5" s="15"/>
      <c r="B5" s="15"/>
      <c r="C5" s="15"/>
      <c r="D5" s="73" t="s">
        <v>22</v>
      </c>
      <c r="E5" s="73"/>
      <c r="F5" s="73"/>
    </row>
    <row r="6" spans="1:6">
      <c r="A6" s="15"/>
      <c r="B6" s="15"/>
      <c r="C6" s="15"/>
      <c r="D6" s="10" t="s">
        <v>17</v>
      </c>
      <c r="E6" s="10" t="s">
        <v>18</v>
      </c>
      <c r="F6" s="10" t="s">
        <v>19</v>
      </c>
    </row>
    <row r="7" spans="1:6" ht="21" customHeight="1">
      <c r="A7" s="26"/>
      <c r="B7" s="11" t="s">
        <v>15</v>
      </c>
      <c r="C7" s="55" t="s">
        <v>16</v>
      </c>
      <c r="D7" s="54"/>
      <c r="E7" s="54"/>
      <c r="F7" s="54"/>
    </row>
    <row r="8" spans="1:6" ht="21" customHeight="1">
      <c r="A8" s="27" t="s">
        <v>14</v>
      </c>
      <c r="B8" s="11" t="s">
        <v>20</v>
      </c>
      <c r="C8" s="55" t="s">
        <v>15</v>
      </c>
      <c r="D8" s="54"/>
      <c r="E8" s="63" t="s">
        <v>162</v>
      </c>
      <c r="F8" s="54"/>
    </row>
    <row r="9" spans="1:6" ht="21" customHeight="1">
      <c r="A9" s="28"/>
      <c r="B9" s="11" t="s">
        <v>21</v>
      </c>
      <c r="C9" s="55" t="s">
        <v>80</v>
      </c>
      <c r="D9" s="54"/>
      <c r="E9" s="54"/>
      <c r="F9" s="54"/>
    </row>
  </sheetData>
  <mergeCells count="3">
    <mergeCell ref="A1:F1"/>
    <mergeCell ref="D5:F5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3" sqref="A3:F9"/>
    </sheetView>
  </sheetViews>
  <sheetFormatPr baseColWidth="10" defaultRowHeight="15"/>
  <cols>
    <col min="1" max="1" width="11.140625" style="8" customWidth="1"/>
    <col min="2" max="2" width="11.42578125" style="8" hidden="1" customWidth="1"/>
    <col min="3" max="3" width="14.7109375" style="8" bestFit="1" customWidth="1"/>
    <col min="4" max="4" width="20" style="8" bestFit="1" customWidth="1"/>
    <col min="5" max="5" width="14.28515625" style="8" customWidth="1"/>
    <col min="6" max="6" width="15.5703125" style="8" customWidth="1"/>
    <col min="7" max="16384" width="11.42578125" style="8"/>
  </cols>
  <sheetData>
    <row r="1" spans="1:6" ht="21">
      <c r="A1" s="70" t="s">
        <v>83</v>
      </c>
      <c r="B1" s="70"/>
      <c r="C1" s="70"/>
      <c r="D1" s="70"/>
      <c r="E1" s="70"/>
      <c r="F1" s="70"/>
    </row>
    <row r="3" spans="1:6" ht="18.75">
      <c r="A3" s="74" t="s">
        <v>81</v>
      </c>
      <c r="B3" s="74"/>
      <c r="C3" s="74"/>
      <c r="D3" s="74"/>
      <c r="E3" s="74"/>
      <c r="F3" s="74"/>
    </row>
    <row r="4" spans="1:6">
      <c r="A4" s="15"/>
      <c r="B4" s="15"/>
      <c r="C4" s="15"/>
      <c r="D4" s="15"/>
      <c r="E4" s="15"/>
      <c r="F4" s="15"/>
    </row>
    <row r="5" spans="1:6">
      <c r="A5" s="15"/>
      <c r="B5" s="15"/>
      <c r="C5" s="15"/>
      <c r="D5" s="73" t="s">
        <v>22</v>
      </c>
      <c r="E5" s="73"/>
      <c r="F5" s="73"/>
    </row>
    <row r="6" spans="1:6">
      <c r="A6" s="15"/>
      <c r="B6" s="15"/>
      <c r="C6" s="15"/>
      <c r="D6" s="10" t="s">
        <v>17</v>
      </c>
      <c r="E6" s="10" t="s">
        <v>18</v>
      </c>
      <c r="F6" s="10" t="s">
        <v>19</v>
      </c>
    </row>
    <row r="7" spans="1:6" ht="21">
      <c r="A7" s="26"/>
      <c r="B7" s="11" t="s">
        <v>15</v>
      </c>
      <c r="C7" s="10" t="s">
        <v>16</v>
      </c>
      <c r="D7" s="51"/>
      <c r="E7" s="51"/>
      <c r="F7" s="51"/>
    </row>
    <row r="8" spans="1:6" ht="21">
      <c r="A8" s="27" t="s">
        <v>14</v>
      </c>
      <c r="B8" s="11" t="s">
        <v>20</v>
      </c>
      <c r="C8" s="10" t="s">
        <v>15</v>
      </c>
      <c r="D8" s="51"/>
      <c r="E8" s="51" t="s">
        <v>162</v>
      </c>
      <c r="F8" s="51"/>
    </row>
    <row r="9" spans="1:6" ht="21">
      <c r="A9" s="28"/>
      <c r="B9" s="11" t="s">
        <v>21</v>
      </c>
      <c r="C9" s="10" t="s">
        <v>80</v>
      </c>
      <c r="D9" s="51"/>
      <c r="E9" s="51"/>
      <c r="F9" s="51"/>
    </row>
  </sheetData>
  <mergeCells count="3">
    <mergeCell ref="A3:F3"/>
    <mergeCell ref="D5:F5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Gráficos</vt:lpstr>
      </vt:variant>
      <vt:variant>
        <vt:i4>1</vt:i4>
      </vt:variant>
    </vt:vector>
  </HeadingPairs>
  <TitlesOfParts>
    <vt:vector size="17" baseType="lpstr">
      <vt:lpstr>Reseña finca</vt:lpstr>
      <vt:lpstr>Objetivo de Producción</vt:lpstr>
      <vt:lpstr>Desempeño Reproductivo</vt:lpstr>
      <vt:lpstr>Regimen de lluvias</vt:lpstr>
      <vt:lpstr>Regimen de Partos</vt:lpstr>
      <vt:lpstr>LLuvias Vs Partos</vt:lpstr>
      <vt:lpstr>LLuvias Vs Concepciones</vt:lpstr>
      <vt:lpstr>Caracterizacion actual </vt:lpstr>
      <vt:lpstr>Caracterizacion Deseada</vt:lpstr>
      <vt:lpstr>Analisis conveniencia</vt:lpstr>
      <vt:lpstr>Análisis Estrategico</vt:lpstr>
      <vt:lpstr>Matriz de Jerarquización</vt:lpstr>
      <vt:lpstr>Definición de Protocolo</vt:lpstr>
      <vt:lpstr>Programación Fechas</vt:lpstr>
      <vt:lpstr>Protocolo operativo</vt:lpstr>
      <vt:lpstr>Plan de trabajo</vt:lpstr>
      <vt:lpstr>Graf Analis Conveniencia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 Rafael Restrepo</cp:lastModifiedBy>
  <dcterms:created xsi:type="dcterms:W3CDTF">2012-07-04T14:25:41Z</dcterms:created>
  <dcterms:modified xsi:type="dcterms:W3CDTF">2013-01-14T14:07:07Z</dcterms:modified>
</cp:coreProperties>
</file>